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Табл. расходов" sheetId="1" r:id="rId1"/>
  </sheets>
  <externalReferences>
    <externalReference r:id="rId4"/>
  </externalReferences>
  <definedNames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Зпот_вн">#REF!</definedName>
    <definedName name="Зпот_нн">#REF!</definedName>
    <definedName name="Зпот_сн1">#REF!</definedName>
    <definedName name="Зпот_сн2">#REF!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_xlnm.Print_Area" localSheetId="0">'Табл. расходов'!$A$5:$L$68</definedName>
    <definedName name="Тпот_вн">#REF!</definedName>
    <definedName name="Тпот_нн">#REF!</definedName>
    <definedName name="Тпот_сн1">#REF!</definedName>
    <definedName name="Тпот_сн2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эс">#REF!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</definedNames>
  <calcPr fullCalcOnLoad="1"/>
</workbook>
</file>

<file path=xl/sharedStrings.xml><?xml version="1.0" encoding="utf-8"?>
<sst xmlns="http://schemas.openxmlformats.org/spreadsheetml/2006/main" count="173" uniqueCount="97">
  <si>
    <t>Количество активов</t>
  </si>
  <si>
    <t>у.е.</t>
  </si>
  <si>
    <t>Индекс изменения количества активов</t>
  </si>
  <si>
    <t>Итого коэффициент индексации</t>
  </si>
  <si>
    <t>№ п.п.</t>
  </si>
  <si>
    <t>Показатели</t>
  </si>
  <si>
    <t>Единица измерения</t>
  </si>
  <si>
    <t>1.1.</t>
  </si>
  <si>
    <t>тыс.руб.</t>
  </si>
  <si>
    <t>1.3.</t>
  </si>
  <si>
    <t>Расходы на оплату труда</t>
  </si>
  <si>
    <t>1.4.</t>
  </si>
  <si>
    <t>1.4.1.</t>
  </si>
  <si>
    <t>Ремонт основных фондов</t>
  </si>
  <si>
    <t>1.4.2.</t>
  </si>
  <si>
    <t>1.4.3.</t>
  </si>
  <si>
    <t>ИТОГО подконтрольные расходы</t>
  </si>
  <si>
    <t>Расчет неподконтрольных расходов</t>
  </si>
  <si>
    <t>2.1.</t>
  </si>
  <si>
    <t>2.2.</t>
  </si>
  <si>
    <t>Электроэнергия на хоз. нужды</t>
  </si>
  <si>
    <t>2.3.</t>
  </si>
  <si>
    <t>Теплоэнергия</t>
  </si>
  <si>
    <t>2.4.</t>
  </si>
  <si>
    <t>Плата за аренду имущества и лизинг</t>
  </si>
  <si>
    <t>2.5.</t>
  </si>
  <si>
    <t>Налоги,всего, в том числе:</t>
  </si>
  <si>
    <t>Налог на имущество</t>
  </si>
  <si>
    <t>2.6.</t>
  </si>
  <si>
    <t>Отчисления на социальные нужды (ЕСН)</t>
  </si>
  <si>
    <t>2.7.</t>
  </si>
  <si>
    <t>Прочие неподконтрольные расходы</t>
  </si>
  <si>
    <t>2.8.</t>
  </si>
  <si>
    <t>Налог на прибыль</t>
  </si>
  <si>
    <t>2.9.</t>
  </si>
  <si>
    <t>ИТОГО неподконтрольных расходов</t>
  </si>
  <si>
    <t>Амортизация</t>
  </si>
  <si>
    <t>НВВ всего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</si>
  <si>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</si>
  <si>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</si>
  <si>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НВВ, с учетом достижения установленного уровня надежности и качества услуг</t>
  </si>
  <si>
    <t>1.</t>
  </si>
  <si>
    <t>2.</t>
  </si>
  <si>
    <t>3.</t>
  </si>
  <si>
    <t>4.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</si>
  <si>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</si>
  <si>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</si>
  <si>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Сырье и материалы</t>
  </si>
  <si>
    <t>…</t>
  </si>
  <si>
    <t>-</t>
  </si>
  <si>
    <t>Прочие подконтрольные расходы</t>
  </si>
  <si>
    <t>Расчет подконтрольных расходов</t>
  </si>
  <si>
    <t>1.2.</t>
  </si>
  <si>
    <t>1.3.1.</t>
  </si>
  <si>
    <t>1.3.2.</t>
  </si>
  <si>
    <t>1.3.3.</t>
  </si>
  <si>
    <t>1.5.</t>
  </si>
  <si>
    <t>1.5.1.</t>
  </si>
  <si>
    <t>1.5.2.</t>
  </si>
  <si>
    <t>1.5.3.</t>
  </si>
  <si>
    <t>1.6.</t>
  </si>
  <si>
    <t>1.6.1.</t>
  </si>
  <si>
    <t>1.6.2.</t>
  </si>
  <si>
    <t>1.6.3.</t>
  </si>
  <si>
    <t>Выпадающие доходы по технологическому присоединению</t>
  </si>
  <si>
    <t>1.6.4.</t>
  </si>
  <si>
    <t>1.6.5.</t>
  </si>
  <si>
    <t>2.6.1.</t>
  </si>
  <si>
    <t>2.6.2.</t>
  </si>
  <si>
    <t>2.6.3.</t>
  </si>
  <si>
    <t>Проценты за кредит</t>
  </si>
  <si>
    <t>Расходы социального характера из прибыли</t>
  </si>
  <si>
    <t>Цеховые расходы (не учтенные в других статьях прямым путем)</t>
  </si>
  <si>
    <t>Общехозяйственные расходы (не учтенные в других статьях прямым путем)</t>
  </si>
  <si>
    <t xml:space="preserve">Зам. главного энергетика                                                                                     </t>
  </si>
  <si>
    <t xml:space="preserve">Выпадающие доходы </t>
  </si>
  <si>
    <t xml:space="preserve"> </t>
  </si>
  <si>
    <t xml:space="preserve">Долгосрочные параметры </t>
  </si>
  <si>
    <t xml:space="preserve">Капитальыне вложения </t>
  </si>
  <si>
    <t>Прочие налоги и сборы(налог на землю)</t>
  </si>
  <si>
    <t>ПАО "Сатурн"</t>
  </si>
  <si>
    <t>Расходы на компенсанию потерь</t>
  </si>
  <si>
    <t>Главный энергетик</t>
  </si>
  <si>
    <t>А. Н. Чурсин</t>
  </si>
  <si>
    <t xml:space="preserve">  Т. П. Завгородняя</t>
  </si>
  <si>
    <t>5.</t>
  </si>
  <si>
    <t>2017 (в т.ч. на товарную продукцию)</t>
  </si>
  <si>
    <t>2017(на товар. продукцию)</t>
  </si>
  <si>
    <t>Таблица расходов по расчету тарифов на услуги по передаче электрической энергии на основе долгосрочных параметров регулирования на 2016-2019 гг.</t>
  </si>
  <si>
    <t>2018 (в т.ч. на товарную продукцию)</t>
  </si>
  <si>
    <t>2018(на товар. продукцию)</t>
  </si>
  <si>
    <t>2019 (в т.ч. на товарную продукцию)</t>
  </si>
  <si>
    <t>2019(на товар. продукцию)</t>
  </si>
  <si>
    <t>2016 (в т.ч. на товарную продукцию)</t>
  </si>
  <si>
    <t>2016 (в т.ч. на товарную продукцию</t>
  </si>
  <si>
    <t>2016(на товар. продукцию)</t>
  </si>
  <si>
    <t>2016(на товар. продукцию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</si>
</sst>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#,##0.0"/>
    <numFmt numFmtId="172" formatCode="#,##0.000"/>
    <numFmt numFmtId="173" formatCode="0.0%"/>
    <numFmt numFmtId="174" formatCode="#,##0.0000"/>
    <numFmt numFmtId="175" formatCode="#,##0&quot;руб.&quot;;\-#,##0&quot;руб.&quot;"/>
    <numFmt numFmtId="176" formatCode="#,##0&quot;руб.&quot;;[Red]\-#,##0&quot;руб.&quot;"/>
    <numFmt numFmtId="177" formatCode="#,##0.00&quot;руб.&quot;;\-#,##0.00&quot;руб.&quot;"/>
    <numFmt numFmtId="178" formatCode="#,##0.00&quot;руб.&quot;;[Red]\-#,##0.00&quot;руб.&quot;"/>
    <numFmt numFmtId="179" formatCode="_-* #,##0&quot;руб.&quot;_-;\-* #,##0&quot;руб.&quot;_-;_-* &quot;-&quot;&quot;руб.&quot;_-;_-@_-"/>
    <numFmt numFmtId="180" formatCode="_-* #,##0_р_у_б_._-;\-* #,##0_р_у_б_._-;_-* &quot;-&quot;_р_у_б_._-;_-@_-"/>
    <numFmt numFmtId="181" formatCode="_-* #,##0.00&quot;руб.&quot;_-;\-* #,##0.00&quot;руб.&quot;_-;_-* &quot;-&quot;??&quot;руб.&quot;_-;_-@_-"/>
    <numFmt numFmtId="182" formatCode="_-* #,##0.00_р_у_б_._-;\-* #,##0.00_р_у_б_._-;_-* &quot;-&quot;??_р_у_б_._-;_-@_-"/>
    <numFmt numFmtId="183" formatCode="#,##0_р_."/>
    <numFmt numFmtId="184" formatCode="#,##0.00_р_."/>
    <numFmt numFmtId="185" formatCode="[$-FC19]d\ mmmm\ yyyy\ &quot;г.&quot;"/>
    <numFmt numFmtId="186" formatCode="[$-419]d\-mmm\-yyyy;@"/>
    <numFmt numFmtId="187" formatCode="#,##0.0_ ;[Red]\-#,##0.0\ "/>
    <numFmt numFmtId="188" formatCode="#,##0.00_ ;[Red]\-#,##0.00\ "/>
    <numFmt numFmtId="189" formatCode="_-* #,##0.000_р_._-;\-* #,##0.000_р_._-;_-* &quot;-&quot;??_р_._-;_-@_-"/>
    <numFmt numFmtId="190" formatCode="#,##0.0000_ ;[Red]\-#,##0.0000\ "/>
    <numFmt numFmtId="191" formatCode="_-* #,##0.0_р_._-;\-* #,##0.0_р_._-;_-* &quot;-&quot;??_р_._-;_-@_-"/>
    <numFmt numFmtId="192" formatCode="#,##0.000_ ;[Red]\-#,##0.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_р_._-;\-* #,##0_р_._-;_-* &quot;-&quot;??_р_._-;_-@_-"/>
    <numFmt numFmtId="198" formatCode="#,##0_);[Red]\(#,##0\)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0"/>
    <numFmt numFmtId="206" formatCode="#,##0.00000000000"/>
    <numFmt numFmtId="207" formatCode="0.0000000000"/>
    <numFmt numFmtId="208" formatCode="0.00000000000"/>
    <numFmt numFmtId="209" formatCode="0.000000000000"/>
    <numFmt numFmtId="210" formatCode="0.0;[Red]0.0"/>
    <numFmt numFmtId="211" formatCode="0.00;[Red]0.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_(&quot;$&quot;* #,##0_);_(&quot;$&quot;* \(#,##0\);_(&quot;$&quot;* &quot;-&quot;_);_(@_)"/>
    <numFmt numFmtId="225" formatCode="_(* #,##0_);_(* \(#,##0\);_(* &quot;-&quot;_);_(@_)"/>
    <numFmt numFmtId="226" formatCode="_(&quot;$&quot;* #,##0.00_);_(&quot;$&quot;* \(#,##0.00\);_(&quot;$&quot;* &quot;-&quot;??_);_(@_)"/>
    <numFmt numFmtId="227" formatCode="_(* #,##0.00_);_(* \(#,##0.00\);_(* &quot;-&quot;??_);_(@_)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u val="single"/>
      <sz val="11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1" applyNumberFormat="0" applyAlignment="0" applyProtection="0"/>
    <xf numFmtId="0" fontId="5" fillId="22" borderId="2" applyNumberFormat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7" borderId="1" applyNumberFormat="0" applyAlignment="0" applyProtection="0"/>
    <xf numFmtId="0" fontId="12" fillId="0" borderId="6" applyNumberFormat="0" applyFill="0" applyAlignment="0" applyProtection="0"/>
    <xf numFmtId="0" fontId="13" fillId="33" borderId="0" applyNumberFormat="0" applyBorder="0" applyAlignment="0" applyProtection="0"/>
    <xf numFmtId="0" fontId="14" fillId="20" borderId="7" applyNumberFormat="0" applyFont="0" applyAlignment="0" applyProtection="0"/>
    <xf numFmtId="0" fontId="15" fillId="29" borderId="8" applyNumberFormat="0" applyAlignment="0" applyProtection="0"/>
    <xf numFmtId="0" fontId="1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11" fillId="7" borderId="1" applyNumberFormat="0" applyAlignment="0" applyProtection="0"/>
    <xf numFmtId="0" fontId="15" fillId="38" borderId="8" applyNumberFormat="0" applyAlignment="0" applyProtection="0"/>
    <xf numFmtId="0" fontId="18" fillId="38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4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4" fontId="24" fillId="39" borderId="13" applyBorder="0">
      <alignment horizontal="right"/>
      <protection/>
    </xf>
    <xf numFmtId="0" fontId="6" fillId="0" borderId="14" applyNumberFormat="0" applyFill="0" applyAlignment="0" applyProtection="0"/>
    <xf numFmtId="0" fontId="5" fillId="40" borderId="2" applyNumberFormat="0" applyAlignment="0" applyProtection="0"/>
    <xf numFmtId="0" fontId="2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4" fillId="0" borderId="0" applyFont="0" applyFill="0" applyBorder="0" applyProtection="0">
      <alignment horizontal="center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0" fontId="28" fillId="0" borderId="0" applyNumberFormat="0" applyFill="0" applyBorder="0" applyAlignment="0" applyProtection="0"/>
    <xf numFmtId="0" fontId="14" fillId="41" borderId="7" applyNumberFormat="0" applyFont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198" fontId="30" fillId="0" borderId="0">
      <alignment vertical="top"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4" fillId="4" borderId="0" applyBorder="0">
      <alignment horizontal="right"/>
      <protection/>
    </xf>
    <xf numFmtId="4" fontId="24" fillId="4" borderId="0" applyBorder="0">
      <alignment horizontal="right"/>
      <protection/>
    </xf>
    <xf numFmtId="0" fontId="7" fillId="4" borderId="0" applyNumberFormat="0" applyBorder="0" applyAlignment="0" applyProtection="0"/>
    <xf numFmtId="171" fontId="14" fillId="0" borderId="13" applyFont="0" applyFill="0" applyBorder="0" applyProtection="0">
      <alignment horizontal="center" vertical="center"/>
    </xf>
  </cellStyleXfs>
  <cellXfs count="146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7" fillId="0" borderId="15" xfId="92" applyNumberFormat="1" applyFont="1" applyBorder="1" applyAlignment="1">
      <alignment horizontal="center" vertical="center" wrapText="1"/>
      <protection/>
    </xf>
    <xf numFmtId="0" fontId="37" fillId="0" borderId="16" xfId="92" applyFont="1" applyBorder="1" applyAlignment="1">
      <alignment horizontal="center" vertical="center" wrapText="1"/>
      <protection/>
    </xf>
    <xf numFmtId="0" fontId="37" fillId="0" borderId="17" xfId="92" applyFont="1" applyBorder="1" applyAlignment="1">
      <alignment horizontal="center" vertical="center" wrapText="1"/>
      <protection/>
    </xf>
    <xf numFmtId="0" fontId="37" fillId="42" borderId="16" xfId="92" applyFont="1" applyFill="1" applyBorder="1" applyAlignment="1">
      <alignment horizontal="center" vertical="center" wrapText="1"/>
      <protection/>
    </xf>
    <xf numFmtId="0" fontId="36" fillId="0" borderId="13" xfId="98" applyFont="1" applyFill="1" applyBorder="1" applyAlignment="1">
      <alignment vertical="center" wrapText="1"/>
      <protection/>
    </xf>
    <xf numFmtId="0" fontId="37" fillId="0" borderId="18" xfId="98" applyFont="1" applyFill="1" applyBorder="1" applyAlignment="1">
      <alignment vertical="center" wrapText="1"/>
      <protection/>
    </xf>
    <xf numFmtId="0" fontId="32" fillId="0" borderId="0" xfId="98" applyFont="1" applyFill="1">
      <alignment/>
      <protection/>
    </xf>
    <xf numFmtId="49" fontId="37" fillId="0" borderId="15" xfId="92" applyNumberFormat="1" applyFont="1" applyFill="1" applyBorder="1" applyAlignment="1">
      <alignment horizontal="center" vertical="center" wrapText="1"/>
      <protection/>
    </xf>
    <xf numFmtId="0" fontId="37" fillId="0" borderId="16" xfId="92" applyFont="1" applyFill="1" applyBorder="1" applyAlignment="1">
      <alignment horizontal="center" vertical="center" wrapText="1"/>
      <protection/>
    </xf>
    <xf numFmtId="0" fontId="36" fillId="0" borderId="13" xfId="92" applyFont="1" applyFill="1" applyBorder="1" applyAlignment="1">
      <alignment horizontal="left" vertical="center" wrapText="1"/>
      <protection/>
    </xf>
    <xf numFmtId="0" fontId="37" fillId="0" borderId="19" xfId="98" applyFont="1" applyFill="1" applyBorder="1" applyAlignment="1">
      <alignment vertical="center" wrapText="1"/>
      <protection/>
    </xf>
    <xf numFmtId="0" fontId="37" fillId="0" borderId="20" xfId="98" applyFont="1" applyFill="1" applyBorder="1" applyAlignment="1">
      <alignment horizontal="center" vertical="center" wrapText="1"/>
      <protection/>
    </xf>
    <xf numFmtId="0" fontId="35" fillId="0" borderId="13" xfId="98" applyFont="1" applyFill="1" applyBorder="1" applyAlignment="1" applyProtection="1">
      <alignment horizontal="center" vertical="center" wrapText="1"/>
      <protection locked="0"/>
    </xf>
    <xf numFmtId="0" fontId="32" fillId="0" borderId="13" xfId="98" applyFont="1" applyFill="1" applyBorder="1" applyAlignment="1">
      <alignment horizontal="left" vertical="center" wrapText="1"/>
      <protection/>
    </xf>
    <xf numFmtId="0" fontId="38" fillId="0" borderId="21" xfId="98" applyFont="1" applyBorder="1" applyAlignment="1">
      <alignment horizontal="center" vertical="center" wrapText="1"/>
      <protection/>
    </xf>
    <xf numFmtId="0" fontId="36" fillId="0" borderId="13" xfId="98" applyFont="1" applyFill="1" applyBorder="1" applyAlignment="1">
      <alignment horizontal="left" vertical="center" wrapText="1"/>
      <protection/>
    </xf>
    <xf numFmtId="0" fontId="39" fillId="0" borderId="13" xfId="98" applyFont="1" applyFill="1" applyBorder="1" applyAlignment="1">
      <alignment horizontal="left" vertical="center" wrapText="1"/>
      <protection/>
    </xf>
    <xf numFmtId="0" fontId="39" fillId="0" borderId="22" xfId="98" applyFont="1" applyFill="1" applyBorder="1" applyAlignment="1">
      <alignment horizontal="left" vertical="center" wrapText="1"/>
      <protection/>
    </xf>
    <xf numFmtId="0" fontId="37" fillId="42" borderId="17" xfId="92" applyFont="1" applyFill="1" applyBorder="1" applyAlignment="1">
      <alignment horizontal="center" vertical="center" wrapText="1"/>
      <protection/>
    </xf>
    <xf numFmtId="0" fontId="36" fillId="0" borderId="22" xfId="98" applyFont="1" applyFill="1" applyBorder="1" applyAlignment="1">
      <alignment horizontal="left" vertical="center" wrapText="1"/>
      <protection/>
    </xf>
    <xf numFmtId="0" fontId="37" fillId="0" borderId="18" xfId="98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49" fontId="32" fillId="0" borderId="23" xfId="98" applyNumberFormat="1" applyFont="1" applyFill="1" applyBorder="1" applyAlignment="1">
      <alignment horizontal="center" vertical="center" wrapText="1"/>
      <protection/>
    </xf>
    <xf numFmtId="49" fontId="32" fillId="0" borderId="24" xfId="98" applyNumberFormat="1" applyFont="1" applyFill="1" applyBorder="1" applyAlignment="1">
      <alignment horizontal="center" vertical="center" wrapText="1"/>
      <protection/>
    </xf>
    <xf numFmtId="49" fontId="40" fillId="0" borderId="25" xfId="98" applyNumberFormat="1" applyFont="1" applyFill="1" applyBorder="1" applyAlignment="1">
      <alignment horizontal="center" vertical="center" wrapText="1"/>
      <protection/>
    </xf>
    <xf numFmtId="49" fontId="32" fillId="0" borderId="23" xfId="92" applyNumberFormat="1" applyFont="1" applyFill="1" applyBorder="1" applyAlignment="1">
      <alignment horizontal="center" vertical="center" wrapText="1"/>
      <protection/>
    </xf>
    <xf numFmtId="49" fontId="32" fillId="0" borderId="25" xfId="98" applyNumberFormat="1" applyFont="1" applyFill="1" applyBorder="1" applyAlignment="1">
      <alignment horizontal="center" vertical="center"/>
      <protection/>
    </xf>
    <xf numFmtId="49" fontId="37" fillId="0" borderId="26" xfId="98" applyNumberFormat="1" applyFont="1" applyFill="1" applyBorder="1" applyAlignment="1">
      <alignment horizontal="center" vertical="center"/>
      <protection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2" fontId="32" fillId="0" borderId="13" xfId="0" applyNumberFormat="1" applyFont="1" applyBorder="1" applyAlignment="1">
      <alignment vertical="center" wrapText="1"/>
    </xf>
    <xf numFmtId="2" fontId="32" fillId="0" borderId="27" xfId="0" applyNumberFormat="1" applyFont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9" fillId="0" borderId="13" xfId="98" applyFont="1" applyFill="1" applyBorder="1" applyAlignment="1">
      <alignment vertical="center" wrapText="1"/>
      <protection/>
    </xf>
    <xf numFmtId="0" fontId="39" fillId="0" borderId="22" xfId="98" applyFont="1" applyFill="1" applyBorder="1" applyAlignment="1">
      <alignment vertical="center" wrapText="1"/>
      <protection/>
    </xf>
    <xf numFmtId="0" fontId="32" fillId="0" borderId="0" xfId="98" applyFont="1" applyFill="1" applyAlignment="1">
      <alignment horizontal="center" vertical="center" wrapText="1"/>
      <protection/>
    </xf>
    <xf numFmtId="0" fontId="32" fillId="0" borderId="0" xfId="98" applyFont="1" applyFill="1" applyAlignment="1">
      <alignment vertical="center" wrapText="1"/>
      <protection/>
    </xf>
    <xf numFmtId="49" fontId="32" fillId="0" borderId="23" xfId="98" applyNumberFormat="1" applyFont="1" applyFill="1" applyBorder="1" applyAlignment="1">
      <alignment horizontal="center" vertical="center"/>
      <protection/>
    </xf>
    <xf numFmtId="0" fontId="36" fillId="0" borderId="18" xfId="98" applyFont="1" applyFill="1" applyBorder="1" applyAlignment="1">
      <alignment vertical="center" wrapText="1"/>
      <protection/>
    </xf>
    <xf numFmtId="0" fontId="32" fillId="0" borderId="0" xfId="98" applyFont="1" applyFill="1" applyAlignment="1">
      <alignment horizontal="center" vertical="center"/>
      <protection/>
    </xf>
    <xf numFmtId="0" fontId="32" fillId="0" borderId="0" xfId="98" applyFont="1" applyFill="1" applyAlignment="1">
      <alignment vertical="center"/>
      <protection/>
    </xf>
    <xf numFmtId="0" fontId="32" fillId="0" borderId="25" xfId="98" applyFont="1" applyFill="1" applyBorder="1" applyAlignment="1">
      <alignment horizontal="center" vertical="center"/>
      <protection/>
    </xf>
    <xf numFmtId="0" fontId="38" fillId="0" borderId="18" xfId="98" applyFont="1" applyFill="1" applyBorder="1" applyAlignment="1">
      <alignment vertical="center"/>
      <protection/>
    </xf>
    <xf numFmtId="4" fontId="36" fillId="0" borderId="28" xfId="112" applyNumberFormat="1" applyFont="1" applyFill="1" applyBorder="1" applyAlignment="1">
      <alignment horizontal="center" vertical="center" wrapText="1"/>
      <protection/>
    </xf>
    <xf numFmtId="4" fontId="36" fillId="0" borderId="13" xfId="112" applyNumberFormat="1" applyFont="1" applyFill="1" applyBorder="1" applyAlignment="1">
      <alignment horizontal="center" vertical="center" wrapText="1"/>
      <protection/>
    </xf>
    <xf numFmtId="4" fontId="36" fillId="0" borderId="27" xfId="112" applyNumberFormat="1" applyFont="1" applyFill="1" applyBorder="1" applyAlignment="1">
      <alignment horizontal="center" vertical="center" wrapText="1"/>
      <protection/>
    </xf>
    <xf numFmtId="4" fontId="36" fillId="0" borderId="28" xfId="112" applyNumberFormat="1" applyFont="1" applyFill="1" applyBorder="1" applyAlignment="1" applyProtection="1">
      <alignment horizontal="center" vertical="center" wrapText="1"/>
      <protection locked="0"/>
    </xf>
    <xf numFmtId="4" fontId="32" fillId="0" borderId="28" xfId="112" applyNumberFormat="1" applyFont="1" applyFill="1" applyBorder="1" applyAlignment="1" applyProtection="1">
      <alignment horizontal="center" vertical="center" wrapText="1"/>
      <protection locked="0"/>
    </xf>
    <xf numFmtId="4" fontId="32" fillId="0" borderId="28" xfId="112" applyNumberFormat="1" applyFont="1" applyFill="1" applyBorder="1" applyAlignment="1">
      <alignment horizontal="center" vertical="center" wrapText="1"/>
      <protection/>
    </xf>
    <xf numFmtId="4" fontId="32" fillId="0" borderId="13" xfId="112" applyNumberFormat="1" applyFont="1" applyFill="1" applyBorder="1" applyAlignment="1">
      <alignment horizontal="right" vertical="center" wrapText="1"/>
      <protection/>
    </xf>
    <xf numFmtId="4" fontId="32" fillId="0" borderId="13" xfId="112" applyNumberFormat="1" applyFont="1" applyFill="1" applyBorder="1" applyAlignment="1" applyProtection="1">
      <alignment horizontal="right" vertical="center" wrapText="1"/>
      <protection locked="0"/>
    </xf>
    <xf numFmtId="4" fontId="32" fillId="0" borderId="29" xfId="112" applyNumberFormat="1" applyFont="1" applyFill="1" applyBorder="1" applyAlignment="1" applyProtection="1">
      <alignment horizontal="center" vertical="center" wrapText="1"/>
      <protection locked="0"/>
    </xf>
    <xf numFmtId="4" fontId="32" fillId="0" borderId="22" xfId="112" applyNumberFormat="1" applyFont="1" applyFill="1" applyBorder="1" applyAlignment="1" applyProtection="1">
      <alignment horizontal="right" vertical="center" wrapText="1"/>
      <protection locked="0"/>
    </xf>
    <xf numFmtId="4" fontId="38" fillId="0" borderId="30" xfId="112" applyNumberFormat="1" applyFont="1" applyFill="1" applyBorder="1" applyAlignment="1">
      <alignment horizontal="center" vertical="center" wrapText="1"/>
      <protection/>
    </xf>
    <xf numFmtId="4" fontId="36" fillId="0" borderId="28" xfId="92" applyNumberFormat="1" applyFont="1" applyFill="1" applyBorder="1" applyAlignment="1" applyProtection="1">
      <alignment horizontal="center" vertical="center" wrapText="1"/>
      <protection locked="0"/>
    </xf>
    <xf numFmtId="4" fontId="36" fillId="0" borderId="13" xfId="92" applyNumberFormat="1" applyFont="1" applyFill="1" applyBorder="1" applyAlignment="1" applyProtection="1">
      <alignment horizontal="center" vertical="center" wrapText="1"/>
      <protection locked="0"/>
    </xf>
    <xf numFmtId="4" fontId="36" fillId="0" borderId="27" xfId="92" applyNumberFormat="1" applyFont="1" applyFill="1" applyBorder="1" applyAlignment="1" applyProtection="1">
      <alignment horizontal="center" vertical="center" wrapText="1"/>
      <protection locked="0"/>
    </xf>
    <xf numFmtId="4" fontId="32" fillId="0" borderId="28" xfId="112" applyNumberFormat="1" applyFont="1" applyFill="1" applyBorder="1" applyAlignment="1" applyProtection="1">
      <alignment horizontal="center" vertical="center"/>
      <protection locked="0"/>
    </xf>
    <xf numFmtId="4" fontId="32" fillId="0" borderId="13" xfId="112" applyNumberFormat="1" applyFont="1" applyFill="1" applyBorder="1" applyAlignment="1" applyProtection="1">
      <alignment horizontal="center" vertical="center"/>
      <protection locked="0"/>
    </xf>
    <xf numFmtId="4" fontId="32" fillId="0" borderId="27" xfId="112" applyNumberFormat="1" applyFont="1" applyFill="1" applyBorder="1" applyAlignment="1" applyProtection="1">
      <alignment horizontal="center" vertical="center"/>
      <protection locked="0"/>
    </xf>
    <xf numFmtId="4" fontId="36" fillId="0" borderId="28" xfId="111" applyNumberFormat="1" applyFont="1" applyFill="1" applyBorder="1" applyAlignment="1">
      <alignment horizontal="center" vertical="center"/>
      <protection/>
    </xf>
    <xf numFmtId="4" fontId="36" fillId="0" borderId="27" xfId="111" applyNumberFormat="1" applyFont="1" applyFill="1" applyBorder="1" applyAlignment="1">
      <alignment horizontal="center" vertical="center"/>
      <protection/>
    </xf>
    <xf numFmtId="4" fontId="32" fillId="0" borderId="28" xfId="111" applyNumberFormat="1" applyFont="1" applyFill="1" applyBorder="1" applyAlignment="1" applyProtection="1">
      <alignment horizontal="center" vertical="center"/>
      <protection locked="0"/>
    </xf>
    <xf numFmtId="4" fontId="32" fillId="0" borderId="13" xfId="111" applyNumberFormat="1" applyFont="1" applyFill="1" applyBorder="1" applyAlignment="1" applyProtection="1">
      <alignment horizontal="center" vertical="center"/>
      <protection locked="0"/>
    </xf>
    <xf numFmtId="4" fontId="32" fillId="0" borderId="27" xfId="111" applyNumberFormat="1" applyFont="1" applyFill="1" applyBorder="1" applyAlignment="1" applyProtection="1">
      <alignment horizontal="center" vertical="center"/>
      <protection locked="0"/>
    </xf>
    <xf numFmtId="4" fontId="32" fillId="0" borderId="29" xfId="112" applyNumberFormat="1" applyFont="1" applyFill="1" applyBorder="1" applyAlignment="1" applyProtection="1">
      <alignment horizontal="center" vertical="center"/>
      <protection locked="0"/>
    </xf>
    <xf numFmtId="4" fontId="32" fillId="0" borderId="22" xfId="112" applyNumberFormat="1" applyFont="1" applyFill="1" applyBorder="1" applyAlignment="1" applyProtection="1">
      <alignment horizontal="center" vertical="center"/>
      <protection locked="0"/>
    </xf>
    <xf numFmtId="4" fontId="32" fillId="0" borderId="31" xfId="112" applyNumberFormat="1" applyFont="1" applyFill="1" applyBorder="1" applyAlignment="1" applyProtection="1">
      <alignment horizontal="center" vertical="center"/>
      <protection locked="0"/>
    </xf>
    <xf numFmtId="4" fontId="38" fillId="0" borderId="19" xfId="112" applyNumberFormat="1" applyFont="1" applyFill="1" applyBorder="1" applyAlignment="1">
      <alignment horizontal="center" vertical="center"/>
      <protection/>
    </xf>
    <xf numFmtId="4" fontId="38" fillId="0" borderId="32" xfId="112" applyNumberFormat="1" applyFont="1" applyFill="1" applyBorder="1" applyAlignment="1">
      <alignment horizontal="center" vertical="center"/>
      <protection/>
    </xf>
    <xf numFmtId="4" fontId="38" fillId="0" borderId="18" xfId="98" applyNumberFormat="1" applyFont="1" applyFill="1" applyBorder="1" applyAlignment="1">
      <alignment horizontal="center" vertical="center"/>
      <protection/>
    </xf>
    <xf numFmtId="4" fontId="38" fillId="0" borderId="18" xfId="98" applyNumberFormat="1" applyFont="1" applyFill="1" applyBorder="1" applyAlignment="1" applyProtection="1">
      <alignment vertical="center"/>
      <protection locked="0"/>
    </xf>
    <xf numFmtId="4" fontId="32" fillId="0" borderId="33" xfId="98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2" fillId="4" borderId="25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vertical="center" wrapText="1"/>
    </xf>
    <xf numFmtId="0" fontId="32" fillId="4" borderId="18" xfId="0" applyFont="1" applyFill="1" applyBorder="1" applyAlignment="1">
      <alignment horizontal="center" vertical="center" wrapText="1"/>
    </xf>
    <xf numFmtId="166" fontId="32" fillId="4" borderId="33" xfId="0" applyNumberFormat="1" applyFont="1" applyFill="1" applyBorder="1" applyAlignment="1">
      <alignment vertical="center" wrapText="1"/>
    </xf>
    <xf numFmtId="0" fontId="38" fillId="0" borderId="20" xfId="0" applyFont="1" applyBorder="1" applyAlignment="1">
      <alignment/>
    </xf>
    <xf numFmtId="4" fontId="32" fillId="0" borderId="0" xfId="98" applyNumberFormat="1" applyFont="1" applyFill="1">
      <alignment/>
      <protection/>
    </xf>
    <xf numFmtId="4" fontId="37" fillId="0" borderId="18" xfId="112" applyNumberFormat="1" applyFont="1" applyFill="1" applyBorder="1" applyAlignment="1">
      <alignment horizontal="center" vertical="center" wrapText="1"/>
      <protection/>
    </xf>
    <xf numFmtId="4" fontId="36" fillId="0" borderId="13" xfId="112" applyNumberFormat="1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>
      <alignment/>
    </xf>
    <xf numFmtId="0" fontId="32" fillId="0" borderId="0" xfId="98" applyFont="1" applyFill="1" applyBorder="1" applyAlignment="1">
      <alignment horizontal="center" vertical="center"/>
      <protection/>
    </xf>
    <xf numFmtId="0" fontId="38" fillId="0" borderId="0" xfId="98" applyFont="1" applyFill="1" applyBorder="1" applyAlignment="1">
      <alignment vertical="center"/>
      <protection/>
    </xf>
    <xf numFmtId="0" fontId="37" fillId="0" borderId="0" xfId="98" applyFont="1" applyFill="1" applyBorder="1" applyAlignment="1">
      <alignment horizontal="center" vertical="center" wrapText="1"/>
      <protection/>
    </xf>
    <xf numFmtId="4" fontId="38" fillId="0" borderId="0" xfId="98" applyNumberFormat="1" applyFont="1" applyFill="1" applyBorder="1" applyAlignment="1">
      <alignment horizontal="center" vertical="center"/>
      <protection/>
    </xf>
    <xf numFmtId="0" fontId="37" fillId="0" borderId="0" xfId="98" applyFont="1" applyFill="1" applyBorder="1" applyAlignment="1">
      <alignment vertical="center" wrapText="1"/>
      <protection/>
    </xf>
    <xf numFmtId="0" fontId="38" fillId="0" borderId="0" xfId="0" applyFont="1" applyAlignment="1">
      <alignment/>
    </xf>
    <xf numFmtId="0" fontId="38" fillId="0" borderId="0" xfId="98" applyFont="1" applyFill="1">
      <alignment/>
      <protection/>
    </xf>
    <xf numFmtId="4" fontId="38" fillId="0" borderId="0" xfId="98" applyNumberFormat="1" applyFont="1" applyFill="1" applyBorder="1" applyAlignment="1" applyProtection="1">
      <alignment vertical="center"/>
      <protection locked="0"/>
    </xf>
    <xf numFmtId="4" fontId="32" fillId="0" borderId="0" xfId="98" applyNumberFormat="1" applyFont="1" applyFill="1" applyBorder="1" applyAlignment="1">
      <alignment horizontal="center" vertical="center"/>
      <protection/>
    </xf>
    <xf numFmtId="4" fontId="38" fillId="0" borderId="0" xfId="98" applyNumberFormat="1" applyFont="1" applyFill="1" applyBorder="1" applyAlignment="1">
      <alignment vertical="center"/>
      <protection/>
    </xf>
    <xf numFmtId="164" fontId="35" fillId="0" borderId="13" xfId="98" applyNumberFormat="1" applyFont="1" applyFill="1" applyBorder="1" applyAlignment="1" applyProtection="1">
      <alignment horizontal="center" vertical="center" wrapText="1"/>
      <protection locked="0"/>
    </xf>
    <xf numFmtId="2" fontId="35" fillId="0" borderId="27" xfId="98" applyNumberFormat="1" applyFont="1" applyFill="1" applyBorder="1" applyAlignment="1" applyProtection="1">
      <alignment horizontal="center" vertical="center" wrapText="1"/>
      <protection locked="0"/>
    </xf>
    <xf numFmtId="0" fontId="37" fillId="0" borderId="34" xfId="92" applyFont="1" applyBorder="1" applyAlignment="1">
      <alignment horizontal="center" vertical="center" wrapText="1"/>
      <protection/>
    </xf>
    <xf numFmtId="0" fontId="36" fillId="0" borderId="35" xfId="98" applyFont="1" applyFill="1" applyBorder="1" applyAlignment="1">
      <alignment horizontal="center" vertical="center" wrapText="1"/>
      <protection/>
    </xf>
    <xf numFmtId="0" fontId="32" fillId="0" borderId="35" xfId="98" applyFont="1" applyFill="1" applyBorder="1" applyAlignment="1">
      <alignment horizontal="center" vertical="center" wrapText="1"/>
      <protection/>
    </xf>
    <xf numFmtId="0" fontId="37" fillId="0" borderId="36" xfId="98" applyFont="1" applyFill="1" applyBorder="1" applyAlignment="1">
      <alignment horizontal="center" vertical="center" wrapText="1"/>
      <protection/>
    </xf>
    <xf numFmtId="0" fontId="37" fillId="0" borderId="34" xfId="92" applyFont="1" applyFill="1" applyBorder="1" applyAlignment="1">
      <alignment horizontal="center" vertical="center" wrapText="1"/>
      <protection/>
    </xf>
    <xf numFmtId="0" fontId="36" fillId="0" borderId="35" xfId="92" applyFont="1" applyFill="1" applyBorder="1" applyAlignment="1">
      <alignment horizontal="center" vertical="center" wrapText="1"/>
      <protection/>
    </xf>
    <xf numFmtId="0" fontId="36" fillId="0" borderId="36" xfId="98" applyFont="1" applyFill="1" applyBorder="1" applyAlignment="1">
      <alignment horizontal="center" vertical="center" wrapText="1"/>
      <protection/>
    </xf>
    <xf numFmtId="4" fontId="38" fillId="0" borderId="37" xfId="112" applyNumberFormat="1" applyFont="1" applyFill="1" applyBorder="1" applyAlignment="1">
      <alignment horizontal="center" vertical="center"/>
      <protection/>
    </xf>
    <xf numFmtId="0" fontId="32" fillId="0" borderId="13" xfId="98" applyFont="1" applyFill="1" applyBorder="1" applyAlignment="1">
      <alignment horizontal="center" vertical="center"/>
      <protection/>
    </xf>
    <xf numFmtId="0" fontId="37" fillId="0" borderId="13" xfId="98" applyFont="1" applyFill="1" applyBorder="1" applyAlignment="1">
      <alignment vertical="center" wrapText="1"/>
      <protection/>
    </xf>
    <xf numFmtId="0" fontId="37" fillId="0" borderId="13" xfId="98" applyFont="1" applyFill="1" applyBorder="1" applyAlignment="1">
      <alignment horizontal="center" vertical="center" wrapText="1"/>
      <protection/>
    </xf>
    <xf numFmtId="4" fontId="38" fillId="0" borderId="13" xfId="98" applyNumberFormat="1" applyFont="1" applyFill="1" applyBorder="1" applyAlignment="1">
      <alignment horizontal="center" vertical="center"/>
      <protection/>
    </xf>
    <xf numFmtId="4" fontId="38" fillId="0" borderId="13" xfId="98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/>
    </xf>
    <xf numFmtId="4" fontId="37" fillId="0" borderId="13" xfId="112" applyNumberFormat="1" applyFont="1" applyFill="1" applyBorder="1" applyAlignment="1">
      <alignment horizontal="center" vertical="center" wrapText="1"/>
      <protection/>
    </xf>
    <xf numFmtId="0" fontId="37" fillId="42" borderId="34" xfId="92" applyFont="1" applyFill="1" applyBorder="1" applyAlignment="1">
      <alignment horizontal="center" vertical="center" wrapText="1"/>
      <protection/>
    </xf>
    <xf numFmtId="0" fontId="32" fillId="0" borderId="35" xfId="0" applyFont="1" applyBorder="1" applyAlignment="1">
      <alignment horizontal="center" vertical="center" wrapText="1"/>
    </xf>
    <xf numFmtId="164" fontId="35" fillId="0" borderId="35" xfId="98" applyNumberFormat="1" applyFont="1" applyFill="1" applyBorder="1" applyAlignment="1" applyProtection="1">
      <alignment horizontal="center" vertical="center" wrapText="1"/>
      <protection locked="0"/>
    </xf>
    <xf numFmtId="2" fontId="32" fillId="0" borderId="35" xfId="0" applyNumberFormat="1" applyFont="1" applyBorder="1" applyAlignment="1">
      <alignment vertical="center" wrapText="1"/>
    </xf>
    <xf numFmtId="4" fontId="36" fillId="0" borderId="35" xfId="112" applyNumberFormat="1" applyFont="1" applyFill="1" applyBorder="1" applyAlignment="1">
      <alignment horizontal="center" vertical="center" wrapText="1"/>
      <protection/>
    </xf>
    <xf numFmtId="4" fontId="37" fillId="0" borderId="36" xfId="112" applyNumberFormat="1" applyFont="1" applyFill="1" applyBorder="1" applyAlignment="1">
      <alignment horizontal="center" vertical="center" wrapText="1"/>
      <protection/>
    </xf>
    <xf numFmtId="4" fontId="36" fillId="0" borderId="35" xfId="92" applyNumberFormat="1" applyFont="1" applyFill="1" applyBorder="1" applyAlignment="1" applyProtection="1">
      <alignment horizontal="center" vertical="center" wrapText="1"/>
      <protection locked="0"/>
    </xf>
    <xf numFmtId="4" fontId="32" fillId="0" borderId="35" xfId="112" applyNumberFormat="1" applyFont="1" applyFill="1" applyBorder="1" applyAlignment="1" applyProtection="1">
      <alignment horizontal="center" vertical="center"/>
      <protection locked="0"/>
    </xf>
    <xf numFmtId="4" fontId="36" fillId="0" borderId="38" xfId="111" applyNumberFormat="1" applyFont="1" applyFill="1" applyBorder="1" applyAlignment="1">
      <alignment horizontal="center" vertical="center"/>
      <protection/>
    </xf>
    <xf numFmtId="4" fontId="32" fillId="0" borderId="35" xfId="111" applyNumberFormat="1" applyFont="1" applyFill="1" applyBorder="1" applyAlignment="1" applyProtection="1">
      <alignment horizontal="center" vertical="center"/>
      <protection locked="0"/>
    </xf>
    <xf numFmtId="4" fontId="32" fillId="0" borderId="39" xfId="112" applyNumberFormat="1" applyFont="1" applyFill="1" applyBorder="1" applyAlignment="1" applyProtection="1">
      <alignment horizontal="center" vertical="center"/>
      <protection locked="0"/>
    </xf>
    <xf numFmtId="4" fontId="38" fillId="0" borderId="36" xfId="98" applyNumberFormat="1" applyFont="1" applyFill="1" applyBorder="1" applyAlignment="1">
      <alignment horizontal="center" vertical="center"/>
      <protection/>
    </xf>
    <xf numFmtId="4" fontId="38" fillId="0" borderId="22" xfId="98" applyNumberFormat="1" applyFont="1" applyFill="1" applyBorder="1" applyAlignment="1">
      <alignment horizontal="center" vertical="center"/>
      <protection/>
    </xf>
    <xf numFmtId="0" fontId="37" fillId="0" borderId="40" xfId="98" applyFont="1" applyFill="1" applyBorder="1" applyAlignment="1">
      <alignment horizontal="center" vertical="center"/>
      <protection/>
    </xf>
    <xf numFmtId="0" fontId="37" fillId="0" borderId="41" xfId="98" applyFont="1" applyFill="1" applyBorder="1" applyAlignment="1">
      <alignment horizontal="center" vertical="center"/>
      <protection/>
    </xf>
    <xf numFmtId="0" fontId="37" fillId="0" borderId="42" xfId="98" applyFont="1" applyFill="1" applyBorder="1" applyAlignment="1">
      <alignment horizontal="center" vertical="center"/>
      <protection/>
    </xf>
    <xf numFmtId="0" fontId="37" fillId="0" borderId="40" xfId="98" applyFont="1" applyFill="1" applyBorder="1" applyAlignment="1">
      <alignment horizontal="center" vertical="center" wrapText="1"/>
      <protection/>
    </xf>
    <xf numFmtId="0" fontId="37" fillId="0" borderId="41" xfId="98" applyFont="1" applyFill="1" applyBorder="1" applyAlignment="1">
      <alignment horizontal="center" vertical="center" wrapText="1"/>
      <protection/>
    </xf>
    <xf numFmtId="0" fontId="37" fillId="0" borderId="42" xfId="98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  <xf numFmtId="0" fontId="38" fillId="0" borderId="43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аголовокСтолбца" xfId="92"/>
    <cellStyle name="Значение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Followed Hyperlink" xfId="99"/>
    <cellStyle name="Плохой" xfId="100"/>
    <cellStyle name="По центру с переносом" xfId="101"/>
    <cellStyle name="По ширине с переносом" xfId="102"/>
    <cellStyle name="Пояснение" xfId="103"/>
    <cellStyle name="Примечание" xfId="104"/>
    <cellStyle name="Percent" xfId="105"/>
    <cellStyle name="Связанная ячейка" xfId="106"/>
    <cellStyle name="Стиль 1 2" xfId="107"/>
    <cellStyle name="Текст предупреждения" xfId="108"/>
    <cellStyle name="Comma" xfId="109"/>
    <cellStyle name="Comma [0]" xfId="110"/>
    <cellStyle name="Формула" xfId="111"/>
    <cellStyle name="Формула_GRES.2007.5" xfId="112"/>
    <cellStyle name="Хороший" xfId="113"/>
    <cellStyle name="Цифры по центру с десятыми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77;&#1090;&#1077;&#1074;&#1072;&#1103;\27.02.2011\&#1041;&#1054;&#1053;&#1044;&#1040;&#1056;&#1068;%20&#1042;%20&#1054;&#1058;&#1055;&#1059;&#1057;&#1050;&#1045;\&#1087;&#1088;&#1072;&#1074;&#1083;&#1077;&#1085;&#1080;&#1077;%20&#1054;&#1084;&#1089;&#1082;&#1101;&#1085;&#1077;&#1088;&#1075;&#1086;%2027.01.2011\&#1055;&#1088;&#1080;&#1083;&#1086;&#1078;&#1077;&#1085;&#1080;&#1103;%20&#1082;%20&#1079;&#1072;&#1082;&#1083;&#1102;&#1095;&#1077;&#1085;&#1080;&#1102;%20&#1054;&#1084;&#1089;&#1082;&#1101;&#1085;&#1077;&#1088;&#1075;&#1086;%2021.10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ертиза Бондарь"/>
      <sheetName val="1.17.1"/>
      <sheetName val="1.21.3"/>
      <sheetName val="Прилож общ смета"/>
      <sheetName val="п1.15."/>
      <sheetName val="1.16"/>
      <sheetName val="п1.17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73"/>
  <sheetViews>
    <sheetView tabSelected="1" view="pageBreakPreview" zoomScaleNormal="75" zoomScaleSheetLayoutView="100" zoomScalePageLayoutView="0" workbookViewId="0" topLeftCell="A1">
      <selection activeCell="J56" sqref="J56"/>
    </sheetView>
  </sheetViews>
  <sheetFormatPr defaultColWidth="9.09765625" defaultRowHeight="14.25"/>
  <cols>
    <col min="1" max="1" width="8.296875" style="24" customWidth="1"/>
    <col min="2" max="2" width="51.8984375" style="1" customWidth="1"/>
    <col min="3" max="3" width="12.8984375" style="1" customWidth="1"/>
    <col min="4" max="4" width="11.69921875" style="1" customWidth="1"/>
    <col min="5" max="6" width="12.796875" style="1" customWidth="1"/>
    <col min="7" max="7" width="14.3984375" style="1" customWidth="1"/>
    <col min="8" max="8" width="13.09765625" style="1" customWidth="1"/>
    <col min="9" max="11" width="13.296875" style="1" customWidth="1"/>
    <col min="12" max="12" width="16.59765625" style="1" customWidth="1"/>
    <col min="13" max="16384" width="9.09765625" style="1" customWidth="1"/>
  </cols>
  <sheetData>
    <row r="1" spans="5:12" ht="15">
      <c r="E1" s="139"/>
      <c r="F1" s="139"/>
      <c r="G1" s="139"/>
      <c r="H1" s="139"/>
      <c r="I1" s="139"/>
      <c r="J1" s="139"/>
      <c r="K1" s="139"/>
      <c r="L1" s="139"/>
    </row>
    <row r="2" spans="5:12" ht="15">
      <c r="E2" s="139"/>
      <c r="F2" s="139"/>
      <c r="G2" s="139"/>
      <c r="H2" s="139"/>
      <c r="I2" s="139"/>
      <c r="J2" s="139"/>
      <c r="K2" s="139"/>
      <c r="L2" s="139"/>
    </row>
    <row r="3" spans="5:12" ht="15">
      <c r="E3" s="139"/>
      <c r="F3" s="139"/>
      <c r="G3" s="139"/>
      <c r="H3" s="139"/>
      <c r="I3" s="139"/>
      <c r="J3" s="139"/>
      <c r="K3" s="139"/>
      <c r="L3" s="139"/>
    </row>
    <row r="4" spans="5:12" ht="15">
      <c r="E4" s="139"/>
      <c r="F4" s="139"/>
      <c r="G4" s="139"/>
      <c r="H4" s="139"/>
      <c r="I4" s="139"/>
      <c r="J4" s="139"/>
      <c r="K4" s="139"/>
      <c r="L4" s="139"/>
    </row>
    <row r="5" spans="2:12" ht="41.25" customHeight="1">
      <c r="B5" s="138" t="s">
        <v>88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8" thickBot="1">
      <c r="A6" s="87"/>
      <c r="B6" s="87"/>
      <c r="C6" s="91" t="s">
        <v>80</v>
      </c>
      <c r="D6" s="87"/>
      <c r="E6" s="87"/>
      <c r="F6" s="87"/>
      <c r="G6" s="87"/>
      <c r="H6" s="87"/>
      <c r="I6" s="87"/>
      <c r="J6" s="87"/>
      <c r="K6" s="87"/>
      <c r="L6" s="87"/>
    </row>
    <row r="7" spans="1:12" ht="29.25" customHeight="1" thickBot="1">
      <c r="A7" s="3" t="s">
        <v>4</v>
      </c>
      <c r="B7" s="4" t="s">
        <v>5</v>
      </c>
      <c r="C7" s="5" t="s">
        <v>6</v>
      </c>
      <c r="D7" s="17"/>
      <c r="E7" s="6">
        <v>2016</v>
      </c>
      <c r="F7" s="6"/>
      <c r="G7" s="6">
        <v>2017</v>
      </c>
      <c r="H7" s="119"/>
      <c r="I7" s="21">
        <v>2018</v>
      </c>
      <c r="J7" s="21"/>
      <c r="K7" s="21">
        <v>2019</v>
      </c>
      <c r="L7" s="21">
        <v>2019</v>
      </c>
    </row>
    <row r="8" spans="1:12" ht="18" customHeight="1">
      <c r="A8" s="143" t="s">
        <v>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5"/>
    </row>
    <row r="9" spans="1:12" ht="16.5" customHeight="1">
      <c r="A9" s="31" t="s">
        <v>41</v>
      </c>
      <c r="B9" s="34" t="s">
        <v>38</v>
      </c>
      <c r="C9" s="32"/>
      <c r="D9" s="32"/>
      <c r="E9" s="32">
        <v>0.03</v>
      </c>
      <c r="F9" s="32"/>
      <c r="G9" s="32">
        <v>0.02</v>
      </c>
      <c r="H9" s="32"/>
      <c r="I9" s="32">
        <v>0.02</v>
      </c>
      <c r="J9" s="120"/>
      <c r="K9" s="33">
        <v>0.02</v>
      </c>
      <c r="L9" s="33">
        <v>0.02</v>
      </c>
    </row>
    <row r="10" spans="1:12" ht="32.25" customHeight="1">
      <c r="A10" s="31" t="s">
        <v>42</v>
      </c>
      <c r="B10" s="34" t="s">
        <v>39</v>
      </c>
      <c r="C10" s="32"/>
      <c r="D10" s="32"/>
      <c r="E10" s="32">
        <v>0.75</v>
      </c>
      <c r="F10" s="32"/>
      <c r="G10" s="32">
        <v>0.75</v>
      </c>
      <c r="H10" s="32"/>
      <c r="I10" s="32">
        <v>0.75</v>
      </c>
      <c r="J10" s="120"/>
      <c r="K10" s="33">
        <v>0.75</v>
      </c>
      <c r="L10" s="33">
        <v>0.75</v>
      </c>
    </row>
    <row r="11" spans="1:12" ht="47.25" customHeight="1">
      <c r="A11" s="31" t="s">
        <v>43</v>
      </c>
      <c r="B11" s="34" t="s">
        <v>40</v>
      </c>
      <c r="C11" s="32"/>
      <c r="D11" s="32"/>
      <c r="E11" s="32">
        <v>2</v>
      </c>
      <c r="F11" s="32"/>
      <c r="G11" s="32">
        <v>2</v>
      </c>
      <c r="H11" s="32"/>
      <c r="I11" s="32">
        <v>2</v>
      </c>
      <c r="J11" s="120"/>
      <c r="K11" s="33">
        <v>2</v>
      </c>
      <c r="L11" s="33">
        <v>2</v>
      </c>
    </row>
    <row r="12" spans="1:14" ht="30.75" customHeight="1">
      <c r="A12" s="140" t="s">
        <v>45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N12" s="1" t="s">
        <v>76</v>
      </c>
    </row>
    <row r="13" spans="1:16" ht="15">
      <c r="A13" s="31" t="s">
        <v>41</v>
      </c>
      <c r="B13" s="34" t="s">
        <v>46</v>
      </c>
      <c r="C13" s="32"/>
      <c r="D13" s="32" t="s">
        <v>49</v>
      </c>
      <c r="E13" s="32">
        <v>1.074</v>
      </c>
      <c r="F13" s="32"/>
      <c r="G13" s="32">
        <v>1.047</v>
      </c>
      <c r="H13" s="32"/>
      <c r="I13" s="32">
        <v>1.043</v>
      </c>
      <c r="J13" s="120"/>
      <c r="K13" s="33">
        <v>1.043</v>
      </c>
      <c r="L13" s="33">
        <v>1.043</v>
      </c>
      <c r="P13" s="1" t="s">
        <v>76</v>
      </c>
    </row>
    <row r="14" spans="1:12" ht="15">
      <c r="A14" s="31" t="s">
        <v>42</v>
      </c>
      <c r="B14" s="34" t="s">
        <v>0</v>
      </c>
      <c r="C14" s="32" t="s">
        <v>1</v>
      </c>
      <c r="D14" s="15">
        <v>1076.8</v>
      </c>
      <c r="E14" s="102">
        <v>1017.4</v>
      </c>
      <c r="F14" s="102"/>
      <c r="G14" s="102">
        <v>1017.4</v>
      </c>
      <c r="H14" s="102"/>
      <c r="I14" s="102">
        <v>1017.4</v>
      </c>
      <c r="J14" s="121"/>
      <c r="K14" s="103">
        <v>1017.4</v>
      </c>
      <c r="L14" s="103">
        <v>1017.4</v>
      </c>
    </row>
    <row r="15" spans="1:12" ht="15">
      <c r="A15" s="31" t="s">
        <v>43</v>
      </c>
      <c r="B15" s="34" t="s">
        <v>2</v>
      </c>
      <c r="C15" s="32"/>
      <c r="D15" s="32" t="s">
        <v>49</v>
      </c>
      <c r="E15" s="35">
        <f>(E14-D14)/D14</f>
        <v>-0.0551634472511144</v>
      </c>
      <c r="F15" s="35"/>
      <c r="G15" s="36">
        <f>(G14-D14)/D14</f>
        <v>-0.0551634472511144</v>
      </c>
      <c r="H15" s="36"/>
      <c r="I15" s="36">
        <f>(I14-E14)/E14</f>
        <v>0</v>
      </c>
      <c r="J15" s="122"/>
      <c r="K15" s="103">
        <v>1017.4</v>
      </c>
      <c r="L15" s="37">
        <f>(L14-I14)/I14</f>
        <v>0</v>
      </c>
    </row>
    <row r="16" spans="1:15" s="81" customFormat="1" ht="17.25" customHeight="1" thickBot="1">
      <c r="A16" s="83" t="s">
        <v>44</v>
      </c>
      <c r="B16" s="84" t="s">
        <v>3</v>
      </c>
      <c r="C16" s="84"/>
      <c r="D16" s="85"/>
      <c r="E16" s="86">
        <f>E13*(1+E10*E15)*(1-E9)</f>
        <v>0.9986788679420505</v>
      </c>
      <c r="F16" s="86"/>
      <c r="G16" s="86">
        <f>G13*(1+G10*G15)*(1-G9)</f>
        <v>0.983609244985141</v>
      </c>
      <c r="H16" s="86"/>
      <c r="I16" s="86">
        <f>I13*(1+I10*I15)*(1-I9)</f>
        <v>1.0221399999999998</v>
      </c>
      <c r="J16" s="86"/>
      <c r="K16" s="86">
        <v>1.022</v>
      </c>
      <c r="L16" s="86">
        <f>L13*(1+L10*L15)*(1-L9)</f>
        <v>1.0221399999999998</v>
      </c>
      <c r="O16" s="82"/>
    </row>
    <row r="17" spans="1:12" ht="15.75" thickBo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.75" thickBot="1">
      <c r="A18" s="132" t="s">
        <v>51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4"/>
    </row>
    <row r="19" spans="1:17" ht="72" customHeight="1">
      <c r="A19" s="3" t="s">
        <v>4</v>
      </c>
      <c r="B19" s="4" t="s">
        <v>5</v>
      </c>
      <c r="C19" s="104" t="s">
        <v>6</v>
      </c>
      <c r="D19" s="17"/>
      <c r="E19" s="6">
        <v>2016</v>
      </c>
      <c r="F19" s="6" t="s">
        <v>94</v>
      </c>
      <c r="G19" s="6">
        <v>2017</v>
      </c>
      <c r="H19" s="6" t="s">
        <v>86</v>
      </c>
      <c r="I19" s="6">
        <v>2018</v>
      </c>
      <c r="J19" s="6" t="s">
        <v>89</v>
      </c>
      <c r="K19" s="21">
        <v>2019</v>
      </c>
      <c r="L19" s="6" t="s">
        <v>91</v>
      </c>
      <c r="M19" s="2"/>
      <c r="N19" s="2"/>
      <c r="O19" s="2" t="s">
        <v>76</v>
      </c>
      <c r="Q19" s="1" t="s">
        <v>76</v>
      </c>
    </row>
    <row r="20" spans="1:15" ht="16.5" customHeight="1">
      <c r="A20" s="25" t="s">
        <v>7</v>
      </c>
      <c r="B20" s="7" t="s">
        <v>47</v>
      </c>
      <c r="C20" s="105" t="s">
        <v>8</v>
      </c>
      <c r="D20" s="51">
        <v>0</v>
      </c>
      <c r="E20" s="52">
        <v>2.001</v>
      </c>
      <c r="F20" s="52">
        <v>1.89</v>
      </c>
      <c r="G20" s="52">
        <v>0</v>
      </c>
      <c r="H20" s="52">
        <v>0</v>
      </c>
      <c r="I20" s="52">
        <f>G20*I16</f>
        <v>0</v>
      </c>
      <c r="J20" s="123">
        <v>0</v>
      </c>
      <c r="K20" s="53">
        <v>2.09</v>
      </c>
      <c r="L20" s="53">
        <v>2.047</v>
      </c>
      <c r="M20" s="2"/>
      <c r="N20" s="2"/>
      <c r="O20" s="2"/>
    </row>
    <row r="21" spans="1:15" ht="15">
      <c r="A21" s="25" t="s">
        <v>52</v>
      </c>
      <c r="B21" s="7" t="s">
        <v>10</v>
      </c>
      <c r="C21" s="105" t="s">
        <v>8</v>
      </c>
      <c r="D21" s="54">
        <v>0</v>
      </c>
      <c r="E21" s="90">
        <v>3798.2</v>
      </c>
      <c r="F21" s="90">
        <v>3583.95</v>
      </c>
      <c r="G21" s="52">
        <v>4513.29</v>
      </c>
      <c r="H21" s="52">
        <v>4279.64</v>
      </c>
      <c r="I21" s="52">
        <v>4773.49</v>
      </c>
      <c r="J21" s="52">
        <v>4518.9</v>
      </c>
      <c r="K21" s="52">
        <f>I21*L16</f>
        <v>4879.175068599999</v>
      </c>
      <c r="L21" s="52">
        <v>4623.78</v>
      </c>
      <c r="M21" s="2"/>
      <c r="N21" s="2"/>
      <c r="O21" s="2"/>
    </row>
    <row r="22" spans="1:15" ht="15">
      <c r="A22" s="25" t="s">
        <v>9</v>
      </c>
      <c r="B22" s="18" t="s">
        <v>13</v>
      </c>
      <c r="C22" s="105" t="s">
        <v>8</v>
      </c>
      <c r="D22" s="55">
        <v>0</v>
      </c>
      <c r="E22" s="55">
        <v>1074.435</v>
      </c>
      <c r="F22" s="55">
        <v>1013.83</v>
      </c>
      <c r="G22" s="52">
        <v>1271.06</v>
      </c>
      <c r="H22" s="52">
        <v>1205.26</v>
      </c>
      <c r="I22" s="52">
        <v>1274.33</v>
      </c>
      <c r="J22" s="123">
        <v>1206.37</v>
      </c>
      <c r="K22" s="53">
        <f>I22*L16</f>
        <v>1302.5436661999997</v>
      </c>
      <c r="L22" s="53">
        <v>1300.81</v>
      </c>
      <c r="M22" s="2"/>
      <c r="N22" s="2"/>
      <c r="O22" s="2"/>
    </row>
    <row r="23" spans="1:15" ht="18" customHeight="1">
      <c r="A23" s="25" t="s">
        <v>53</v>
      </c>
      <c r="B23" s="16" t="s">
        <v>48</v>
      </c>
      <c r="C23" s="106" t="s">
        <v>8</v>
      </c>
      <c r="D23" s="56"/>
      <c r="E23" s="57"/>
      <c r="F23" s="57"/>
      <c r="G23" s="57"/>
      <c r="H23" s="57"/>
      <c r="I23" s="52">
        <f>E23*$I$16</f>
        <v>0</v>
      </c>
      <c r="J23" s="123"/>
      <c r="K23" s="53">
        <f aca="true" t="shared" si="0" ref="K23:L39">H23*$L$16</f>
        <v>0</v>
      </c>
      <c r="L23" s="53">
        <f t="shared" si="0"/>
        <v>0</v>
      </c>
      <c r="M23" s="2"/>
      <c r="N23" s="2"/>
      <c r="O23" s="2"/>
    </row>
    <row r="24" spans="1:15" ht="17.25" customHeight="1">
      <c r="A24" s="25" t="s">
        <v>54</v>
      </c>
      <c r="B24" s="16" t="s">
        <v>48</v>
      </c>
      <c r="C24" s="106" t="s">
        <v>8</v>
      </c>
      <c r="D24" s="56"/>
      <c r="E24" s="57"/>
      <c r="F24" s="57"/>
      <c r="G24" s="57"/>
      <c r="H24" s="57"/>
      <c r="I24" s="52">
        <f>E24*$I$16</f>
        <v>0</v>
      </c>
      <c r="J24" s="123"/>
      <c r="K24" s="53">
        <f t="shared" si="0"/>
        <v>0</v>
      </c>
      <c r="L24" s="53">
        <f t="shared" si="0"/>
        <v>0</v>
      </c>
      <c r="M24" s="2"/>
      <c r="N24" s="2"/>
      <c r="O24" s="2"/>
    </row>
    <row r="25" spans="1:15" ht="17.25" customHeight="1">
      <c r="A25" s="25" t="s">
        <v>55</v>
      </c>
      <c r="B25" s="16" t="s">
        <v>48</v>
      </c>
      <c r="C25" s="106" t="s">
        <v>8</v>
      </c>
      <c r="D25" s="56"/>
      <c r="E25" s="57"/>
      <c r="F25" s="57"/>
      <c r="G25" s="57"/>
      <c r="H25" s="57"/>
      <c r="I25" s="52">
        <f>E25*$I$16</f>
        <v>0</v>
      </c>
      <c r="J25" s="123"/>
      <c r="K25" s="53">
        <f t="shared" si="0"/>
        <v>0</v>
      </c>
      <c r="L25" s="53">
        <f t="shared" si="0"/>
        <v>0</v>
      </c>
      <c r="M25" s="2"/>
      <c r="N25" s="2"/>
      <c r="O25" s="2"/>
    </row>
    <row r="26" spans="1:15" ht="34.5" customHeight="1">
      <c r="A26" s="25" t="s">
        <v>11</v>
      </c>
      <c r="B26" s="16" t="s">
        <v>72</v>
      </c>
      <c r="C26" s="106" t="s">
        <v>8</v>
      </c>
      <c r="D26" s="56">
        <v>0</v>
      </c>
      <c r="E26" s="56">
        <v>2181.96</v>
      </c>
      <c r="F26" s="56">
        <v>2058.88</v>
      </c>
      <c r="G26" s="52">
        <v>3344.58</v>
      </c>
      <c r="H26" s="52">
        <v>3171.44</v>
      </c>
      <c r="I26" s="52">
        <v>3344.58</v>
      </c>
      <c r="J26" s="52">
        <v>3166.2</v>
      </c>
      <c r="K26" s="52">
        <f>I26*L16</f>
        <v>3418.6290011999995</v>
      </c>
      <c r="L26" s="52">
        <v>3422.86</v>
      </c>
      <c r="M26" s="2"/>
      <c r="N26" s="2"/>
      <c r="O26" s="2"/>
    </row>
    <row r="27" spans="1:15" ht="17.25" customHeight="1">
      <c r="A27" s="25" t="s">
        <v>12</v>
      </c>
      <c r="B27" s="16" t="s">
        <v>48</v>
      </c>
      <c r="C27" s="106" t="s">
        <v>8</v>
      </c>
      <c r="D27" s="56"/>
      <c r="E27" s="57"/>
      <c r="F27" s="57"/>
      <c r="G27" s="57"/>
      <c r="H27" s="57"/>
      <c r="I27" s="52">
        <f aca="true" t="shared" si="1" ref="I27:I39">E27*$I$16</f>
        <v>0</v>
      </c>
      <c r="J27" s="123"/>
      <c r="K27" s="53">
        <f t="shared" si="0"/>
        <v>0</v>
      </c>
      <c r="L27" s="53">
        <f t="shared" si="0"/>
        <v>0</v>
      </c>
      <c r="M27" s="2"/>
      <c r="N27" s="2"/>
      <c r="O27" s="2"/>
    </row>
    <row r="28" spans="1:15" ht="17.25" customHeight="1">
      <c r="A28" s="25" t="s">
        <v>14</v>
      </c>
      <c r="B28" s="16" t="s">
        <v>48</v>
      </c>
      <c r="C28" s="106" t="s">
        <v>8</v>
      </c>
      <c r="D28" s="56"/>
      <c r="E28" s="57"/>
      <c r="F28" s="57"/>
      <c r="G28" s="57"/>
      <c r="H28" s="57"/>
      <c r="I28" s="52">
        <f t="shared" si="1"/>
        <v>0</v>
      </c>
      <c r="J28" s="123"/>
      <c r="K28" s="53">
        <f t="shared" si="0"/>
        <v>0</v>
      </c>
      <c r="L28" s="53">
        <f t="shared" si="0"/>
        <v>0</v>
      </c>
      <c r="M28" s="2"/>
      <c r="N28" s="2"/>
      <c r="O28" s="2"/>
    </row>
    <row r="29" spans="1:15" ht="17.25" customHeight="1">
      <c r="A29" s="25" t="s">
        <v>15</v>
      </c>
      <c r="B29" s="16" t="s">
        <v>48</v>
      </c>
      <c r="C29" s="106" t="s">
        <v>8</v>
      </c>
      <c r="D29" s="56"/>
      <c r="E29" s="57"/>
      <c r="F29" s="57"/>
      <c r="G29" s="57"/>
      <c r="H29" s="57"/>
      <c r="I29" s="52">
        <f t="shared" si="1"/>
        <v>0</v>
      </c>
      <c r="J29" s="123"/>
      <c r="K29" s="53">
        <f t="shared" si="0"/>
        <v>0</v>
      </c>
      <c r="L29" s="53">
        <f t="shared" si="0"/>
        <v>0</v>
      </c>
      <c r="M29" s="2"/>
      <c r="N29" s="2"/>
      <c r="O29" s="2"/>
    </row>
    <row r="30" spans="1:15" ht="33" customHeight="1">
      <c r="A30" s="25" t="s">
        <v>56</v>
      </c>
      <c r="B30" s="16" t="s">
        <v>73</v>
      </c>
      <c r="C30" s="106" t="s">
        <v>8</v>
      </c>
      <c r="D30" s="56">
        <v>0</v>
      </c>
      <c r="E30" s="56">
        <v>7205.76</v>
      </c>
      <c r="F30" s="56">
        <v>6799.3</v>
      </c>
      <c r="G30" s="52">
        <v>1927.02</v>
      </c>
      <c r="H30" s="52">
        <v>1827.26</v>
      </c>
      <c r="I30" s="52">
        <v>1972.02</v>
      </c>
      <c r="J30" s="52">
        <v>1866.85</v>
      </c>
      <c r="K30" s="52">
        <f>I30*L16</f>
        <v>2015.6805227999996</v>
      </c>
      <c r="L30" s="52">
        <v>1972.12</v>
      </c>
      <c r="M30" s="2"/>
      <c r="N30" s="2"/>
      <c r="O30" s="2"/>
    </row>
    <row r="31" spans="1:15" ht="15">
      <c r="A31" s="25" t="s">
        <v>57</v>
      </c>
      <c r="B31" s="19" t="s">
        <v>48</v>
      </c>
      <c r="C31" s="106" t="s">
        <v>8</v>
      </c>
      <c r="D31" s="55"/>
      <c r="E31" s="58"/>
      <c r="F31" s="58"/>
      <c r="G31" s="58"/>
      <c r="H31" s="58"/>
      <c r="I31" s="52">
        <f t="shared" si="1"/>
        <v>0</v>
      </c>
      <c r="J31" s="123"/>
      <c r="K31" s="53">
        <f t="shared" si="0"/>
        <v>0</v>
      </c>
      <c r="L31" s="53">
        <f t="shared" si="0"/>
        <v>0</v>
      </c>
      <c r="M31" s="2"/>
      <c r="N31" s="2"/>
      <c r="O31" s="2"/>
    </row>
    <row r="32" spans="1:15" ht="15">
      <c r="A32" s="25" t="s">
        <v>58</v>
      </c>
      <c r="B32" s="19" t="s">
        <v>48</v>
      </c>
      <c r="C32" s="106" t="s">
        <v>8</v>
      </c>
      <c r="D32" s="55"/>
      <c r="E32" s="58"/>
      <c r="F32" s="58"/>
      <c r="G32" s="58"/>
      <c r="H32" s="58"/>
      <c r="I32" s="52">
        <f t="shared" si="1"/>
        <v>0</v>
      </c>
      <c r="J32" s="123"/>
      <c r="K32" s="53">
        <f t="shared" si="0"/>
        <v>0</v>
      </c>
      <c r="L32" s="53">
        <f t="shared" si="0"/>
        <v>0</v>
      </c>
      <c r="M32" s="2"/>
      <c r="N32" s="2"/>
      <c r="O32" s="2"/>
    </row>
    <row r="33" spans="1:15" ht="18" customHeight="1">
      <c r="A33" s="25" t="s">
        <v>59</v>
      </c>
      <c r="B33" s="19" t="s">
        <v>48</v>
      </c>
      <c r="C33" s="106" t="s">
        <v>8</v>
      </c>
      <c r="D33" s="55"/>
      <c r="E33" s="58"/>
      <c r="F33" s="58"/>
      <c r="G33" s="58"/>
      <c r="H33" s="58"/>
      <c r="I33" s="52">
        <f t="shared" si="1"/>
        <v>0</v>
      </c>
      <c r="J33" s="123"/>
      <c r="K33" s="53">
        <f t="shared" si="0"/>
        <v>0</v>
      </c>
      <c r="L33" s="53">
        <f t="shared" si="0"/>
        <v>0</v>
      </c>
      <c r="M33" s="2"/>
      <c r="N33" s="2"/>
      <c r="O33" s="2"/>
    </row>
    <row r="34" spans="1:15" ht="18" customHeight="1">
      <c r="A34" s="26" t="s">
        <v>60</v>
      </c>
      <c r="B34" s="22" t="s">
        <v>50</v>
      </c>
      <c r="C34" s="106" t="s">
        <v>8</v>
      </c>
      <c r="D34" s="59">
        <v>0</v>
      </c>
      <c r="E34" s="52">
        <f>D34*$E$16</f>
        <v>0</v>
      </c>
      <c r="F34" s="52"/>
      <c r="G34" s="52">
        <f>E34*$G$16</f>
        <v>0</v>
      </c>
      <c r="H34" s="52">
        <v>0</v>
      </c>
      <c r="I34" s="52">
        <f>G34*$I$16</f>
        <v>0</v>
      </c>
      <c r="J34" s="123"/>
      <c r="K34" s="53">
        <f t="shared" si="0"/>
        <v>0</v>
      </c>
      <c r="L34" s="53">
        <f t="shared" si="0"/>
        <v>0</v>
      </c>
      <c r="M34" s="2"/>
      <c r="N34" s="2"/>
      <c r="O34" s="2"/>
    </row>
    <row r="35" spans="1:15" ht="18" customHeight="1">
      <c r="A35" s="26" t="s">
        <v>61</v>
      </c>
      <c r="B35" s="41" t="s">
        <v>70</v>
      </c>
      <c r="C35" s="106" t="s">
        <v>8</v>
      </c>
      <c r="D35" s="59"/>
      <c r="E35" s="59"/>
      <c r="F35" s="59"/>
      <c r="G35" s="59">
        <v>0</v>
      </c>
      <c r="H35" s="59">
        <v>0</v>
      </c>
      <c r="I35" s="52">
        <f t="shared" si="1"/>
        <v>0</v>
      </c>
      <c r="J35" s="123"/>
      <c r="K35" s="53">
        <f t="shared" si="0"/>
        <v>0</v>
      </c>
      <c r="L35" s="53">
        <f t="shared" si="0"/>
        <v>0</v>
      </c>
      <c r="M35" s="2"/>
      <c r="N35" s="2"/>
      <c r="O35" s="2"/>
    </row>
    <row r="36" spans="1:15" ht="18" customHeight="1">
      <c r="A36" s="26" t="s">
        <v>62</v>
      </c>
      <c r="B36" s="42" t="s">
        <v>71</v>
      </c>
      <c r="C36" s="106" t="s">
        <v>8</v>
      </c>
      <c r="D36" s="59"/>
      <c r="E36" s="59"/>
      <c r="F36" s="59"/>
      <c r="G36" s="59">
        <v>0</v>
      </c>
      <c r="H36" s="59">
        <v>0</v>
      </c>
      <c r="I36" s="52">
        <f t="shared" si="1"/>
        <v>0</v>
      </c>
      <c r="J36" s="123"/>
      <c r="K36" s="53">
        <f t="shared" si="0"/>
        <v>0</v>
      </c>
      <c r="L36" s="53">
        <f t="shared" si="0"/>
        <v>0</v>
      </c>
      <c r="M36" s="2"/>
      <c r="N36" s="2"/>
      <c r="O36" s="2"/>
    </row>
    <row r="37" spans="1:15" ht="18" customHeight="1">
      <c r="A37" s="26" t="s">
        <v>63</v>
      </c>
      <c r="B37" s="38" t="s">
        <v>48</v>
      </c>
      <c r="C37" s="106" t="s">
        <v>8</v>
      </c>
      <c r="D37" s="59"/>
      <c r="E37" s="59"/>
      <c r="F37" s="59"/>
      <c r="G37" s="59"/>
      <c r="H37" s="59"/>
      <c r="I37" s="52">
        <f t="shared" si="1"/>
        <v>0</v>
      </c>
      <c r="J37" s="123"/>
      <c r="K37" s="53">
        <f t="shared" si="0"/>
        <v>0</v>
      </c>
      <c r="L37" s="53">
        <f t="shared" si="0"/>
        <v>0</v>
      </c>
      <c r="M37" s="2"/>
      <c r="N37" s="2"/>
      <c r="O37" s="2"/>
    </row>
    <row r="38" spans="1:15" ht="18" customHeight="1">
      <c r="A38" s="26" t="s">
        <v>65</v>
      </c>
      <c r="B38" s="20" t="s">
        <v>48</v>
      </c>
      <c r="C38" s="106" t="s">
        <v>8</v>
      </c>
      <c r="D38" s="59"/>
      <c r="E38" s="60"/>
      <c r="F38" s="60"/>
      <c r="G38" s="60"/>
      <c r="H38" s="60"/>
      <c r="I38" s="52">
        <f t="shared" si="1"/>
        <v>0</v>
      </c>
      <c r="J38" s="123"/>
      <c r="K38" s="53">
        <f t="shared" si="0"/>
        <v>0</v>
      </c>
      <c r="L38" s="53">
        <f t="shared" si="0"/>
        <v>0</v>
      </c>
      <c r="M38" s="2"/>
      <c r="N38" s="2"/>
      <c r="O38" s="2"/>
    </row>
    <row r="39" spans="1:15" ht="18" customHeight="1">
      <c r="A39" s="26" t="s">
        <v>66</v>
      </c>
      <c r="B39" s="20" t="s">
        <v>48</v>
      </c>
      <c r="C39" s="106" t="s">
        <v>8</v>
      </c>
      <c r="D39" s="59"/>
      <c r="E39" s="60"/>
      <c r="F39" s="60"/>
      <c r="G39" s="60"/>
      <c r="H39" s="60"/>
      <c r="I39" s="52">
        <f t="shared" si="1"/>
        <v>0</v>
      </c>
      <c r="J39" s="123"/>
      <c r="K39" s="53">
        <f t="shared" si="0"/>
        <v>0</v>
      </c>
      <c r="L39" s="53">
        <f t="shared" si="0"/>
        <v>0</v>
      </c>
      <c r="M39" s="2"/>
      <c r="N39" s="2"/>
      <c r="O39" s="2"/>
    </row>
    <row r="40" spans="1:15" ht="18" customHeight="1" thickBot="1">
      <c r="A40" s="27"/>
      <c r="B40" s="8" t="s">
        <v>16</v>
      </c>
      <c r="C40" s="107" t="s">
        <v>8</v>
      </c>
      <c r="D40" s="61">
        <f>D20+D21+D22+D26+D30+D34</f>
        <v>0</v>
      </c>
      <c r="E40" s="61">
        <f>E20+E21+E22+E26+E30+E34</f>
        <v>14262.356</v>
      </c>
      <c r="F40" s="61">
        <f>F20+F21+F22+F26+F30+F34</f>
        <v>13457.85</v>
      </c>
      <c r="G40" s="89">
        <f>SUM(G20:G39)</f>
        <v>11055.95</v>
      </c>
      <c r="H40" s="89">
        <f>SUM(H20:H39)</f>
        <v>10483.6</v>
      </c>
      <c r="I40" s="89">
        <f>SUM(I20:I39)</f>
        <v>11364.42</v>
      </c>
      <c r="J40" s="124">
        <f>J20+J21+J22+J26+J30+J34</f>
        <v>10758.32</v>
      </c>
      <c r="K40" s="124">
        <f>K20+K21+K22+K26+K30+K34</f>
        <v>11618.118258799997</v>
      </c>
      <c r="L40" s="124">
        <f>L20+L21+L22+L26+L30+L34</f>
        <v>11321.616999999998</v>
      </c>
      <c r="M40" s="2"/>
      <c r="N40" s="2"/>
      <c r="O40" s="2"/>
    </row>
    <row r="41" spans="1:15" ht="11.25" customHeight="1" thickBo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"/>
      <c r="N41" s="2"/>
      <c r="O41" s="2"/>
    </row>
    <row r="42" spans="1:15" ht="15.75" thickBot="1">
      <c r="A42" s="135" t="s">
        <v>17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  <c r="M42" s="2"/>
      <c r="N42" s="2"/>
      <c r="O42" s="2"/>
    </row>
    <row r="43" spans="1:15" ht="57" customHeight="1">
      <c r="A43" s="10" t="s">
        <v>4</v>
      </c>
      <c r="B43" s="11" t="s">
        <v>5</v>
      </c>
      <c r="C43" s="108" t="s">
        <v>6</v>
      </c>
      <c r="D43" s="17"/>
      <c r="E43" s="6">
        <v>2016</v>
      </c>
      <c r="F43" s="6" t="s">
        <v>93</v>
      </c>
      <c r="G43" s="6">
        <v>2017</v>
      </c>
      <c r="H43" s="6" t="s">
        <v>86</v>
      </c>
      <c r="I43" s="6">
        <v>2018</v>
      </c>
      <c r="J43" s="6" t="s">
        <v>89</v>
      </c>
      <c r="K43" s="21">
        <v>2019</v>
      </c>
      <c r="L43" s="6" t="s">
        <v>91</v>
      </c>
      <c r="M43" s="2"/>
      <c r="N43" s="2"/>
      <c r="O43" s="2"/>
    </row>
    <row r="44" spans="1:15" ht="15">
      <c r="A44" s="28" t="s">
        <v>18</v>
      </c>
      <c r="B44" s="12" t="s">
        <v>36</v>
      </c>
      <c r="C44" s="109" t="s">
        <v>8</v>
      </c>
      <c r="D44" s="62">
        <v>0</v>
      </c>
      <c r="E44" s="63">
        <v>535.78</v>
      </c>
      <c r="F44" s="63">
        <v>505.57</v>
      </c>
      <c r="G44" s="63">
        <v>515.77</v>
      </c>
      <c r="H44" s="63">
        <v>489.07</v>
      </c>
      <c r="I44" s="63">
        <v>515.77</v>
      </c>
      <c r="J44" s="125">
        <v>488.26</v>
      </c>
      <c r="K44" s="125">
        <v>275.03</v>
      </c>
      <c r="L44" s="64">
        <v>269.41</v>
      </c>
      <c r="M44" s="2"/>
      <c r="N44" s="2"/>
      <c r="O44" s="2"/>
    </row>
    <row r="45" spans="1:15" ht="15">
      <c r="A45" s="28" t="s">
        <v>19</v>
      </c>
      <c r="B45" s="12" t="s">
        <v>78</v>
      </c>
      <c r="C45" s="109" t="s">
        <v>8</v>
      </c>
      <c r="D45" s="62">
        <v>0</v>
      </c>
      <c r="E45" s="63">
        <v>0</v>
      </c>
      <c r="F45" s="63"/>
      <c r="G45" s="63">
        <v>0</v>
      </c>
      <c r="H45" s="63">
        <v>0</v>
      </c>
      <c r="I45" s="63">
        <v>300</v>
      </c>
      <c r="J45" s="125">
        <v>286.65</v>
      </c>
      <c r="K45" s="125">
        <v>0</v>
      </c>
      <c r="L45" s="64">
        <v>0</v>
      </c>
      <c r="M45" s="2"/>
      <c r="N45" s="2"/>
      <c r="O45" s="2"/>
    </row>
    <row r="46" spans="1:15" ht="15">
      <c r="A46" s="28" t="s">
        <v>21</v>
      </c>
      <c r="B46" s="12" t="s">
        <v>20</v>
      </c>
      <c r="C46" s="109" t="s">
        <v>8</v>
      </c>
      <c r="D46" s="62">
        <v>0</v>
      </c>
      <c r="E46" s="63">
        <v>0</v>
      </c>
      <c r="F46" s="63"/>
      <c r="G46" s="52">
        <f>E46*$G$16</f>
        <v>0</v>
      </c>
      <c r="H46" s="52">
        <v>0</v>
      </c>
      <c r="I46" s="52">
        <f>G46*$I$16</f>
        <v>0</v>
      </c>
      <c r="J46" s="52">
        <v>0</v>
      </c>
      <c r="K46" s="52">
        <v>0</v>
      </c>
      <c r="L46" s="52">
        <f>I46*$L$16</f>
        <v>0</v>
      </c>
      <c r="M46" s="2"/>
      <c r="N46" s="2"/>
      <c r="O46" s="2"/>
    </row>
    <row r="47" spans="1:15" ht="15">
      <c r="A47" s="28" t="s">
        <v>23</v>
      </c>
      <c r="B47" s="12" t="s">
        <v>22</v>
      </c>
      <c r="C47" s="109" t="s">
        <v>8</v>
      </c>
      <c r="D47" s="62"/>
      <c r="E47" s="63"/>
      <c r="F47" s="63"/>
      <c r="G47" s="63"/>
      <c r="H47" s="63"/>
      <c r="I47" s="63"/>
      <c r="J47" s="125"/>
      <c r="K47" s="125"/>
      <c r="L47" s="64"/>
      <c r="O47" s="2"/>
    </row>
    <row r="48" spans="1:12" ht="15">
      <c r="A48" s="45" t="s">
        <v>25</v>
      </c>
      <c r="B48" s="7" t="s">
        <v>24</v>
      </c>
      <c r="C48" s="105" t="s">
        <v>8</v>
      </c>
      <c r="D48" s="65"/>
      <c r="E48" s="66"/>
      <c r="F48" s="66"/>
      <c r="G48" s="66"/>
      <c r="H48" s="66"/>
      <c r="I48" s="66"/>
      <c r="J48" s="126"/>
      <c r="K48" s="126"/>
      <c r="L48" s="67"/>
    </row>
    <row r="49" spans="1:12" ht="15">
      <c r="A49" s="45" t="s">
        <v>28</v>
      </c>
      <c r="B49" s="7" t="s">
        <v>26</v>
      </c>
      <c r="C49" s="105" t="s">
        <v>8</v>
      </c>
      <c r="D49" s="68">
        <f>D50+D51+D52</f>
        <v>0</v>
      </c>
      <c r="E49" s="68">
        <f>E50+E51+E52</f>
        <v>339.9</v>
      </c>
      <c r="F49" s="68">
        <v>320.73</v>
      </c>
      <c r="G49" s="68">
        <v>0</v>
      </c>
      <c r="H49" s="68">
        <f>H50+H51+H52</f>
        <v>0</v>
      </c>
      <c r="I49" s="68">
        <v>9.89</v>
      </c>
      <c r="J49" s="127">
        <v>9.36</v>
      </c>
      <c r="K49" s="127">
        <v>123.4</v>
      </c>
      <c r="L49" s="69">
        <v>120.88</v>
      </c>
    </row>
    <row r="50" spans="1:14" ht="15">
      <c r="A50" s="45" t="s">
        <v>67</v>
      </c>
      <c r="B50" s="19" t="s">
        <v>33</v>
      </c>
      <c r="C50" s="105" t="s">
        <v>8</v>
      </c>
      <c r="D50" s="70">
        <v>0</v>
      </c>
      <c r="E50" s="70">
        <v>0</v>
      </c>
      <c r="F50" s="70"/>
      <c r="G50" s="70">
        <v>0</v>
      </c>
      <c r="H50" s="70">
        <v>0</v>
      </c>
      <c r="I50" s="70">
        <v>0</v>
      </c>
      <c r="J50" s="70"/>
      <c r="K50" s="70">
        <v>123.4</v>
      </c>
      <c r="L50" s="70">
        <v>120.88</v>
      </c>
      <c r="N50" s="1" t="s">
        <v>76</v>
      </c>
    </row>
    <row r="51" spans="1:12" ht="15">
      <c r="A51" s="45" t="s">
        <v>68</v>
      </c>
      <c r="B51" s="19" t="s">
        <v>27</v>
      </c>
      <c r="C51" s="105" t="s">
        <v>8</v>
      </c>
      <c r="D51" s="70">
        <v>0</v>
      </c>
      <c r="E51" s="71">
        <v>0</v>
      </c>
      <c r="F51" s="71"/>
      <c r="G51" s="71">
        <v>0</v>
      </c>
      <c r="H51" s="71">
        <v>0</v>
      </c>
      <c r="I51" s="71">
        <v>0</v>
      </c>
      <c r="J51" s="71"/>
      <c r="K51" s="71">
        <v>0</v>
      </c>
      <c r="L51" s="52">
        <v>0</v>
      </c>
    </row>
    <row r="52" spans="1:12" ht="15">
      <c r="A52" s="45" t="s">
        <v>69</v>
      </c>
      <c r="B52" s="19" t="s">
        <v>79</v>
      </c>
      <c r="C52" s="105" t="s">
        <v>8</v>
      </c>
      <c r="D52" s="70">
        <v>0</v>
      </c>
      <c r="E52" s="52">
        <v>339.9</v>
      </c>
      <c r="F52" s="52">
        <v>320.73</v>
      </c>
      <c r="G52" s="52">
        <v>0</v>
      </c>
      <c r="H52" s="52">
        <v>0</v>
      </c>
      <c r="I52" s="52">
        <v>9.89</v>
      </c>
      <c r="J52" s="52">
        <v>9.36</v>
      </c>
      <c r="K52" s="52">
        <v>0</v>
      </c>
      <c r="L52" s="52">
        <f>I52*$L$16</f>
        <v>10.108964599999998</v>
      </c>
    </row>
    <row r="53" spans="1:12" ht="15">
      <c r="A53" s="45" t="s">
        <v>30</v>
      </c>
      <c r="B53" s="12" t="s">
        <v>29</v>
      </c>
      <c r="C53" s="105" t="s">
        <v>8</v>
      </c>
      <c r="D53" s="70">
        <v>0</v>
      </c>
      <c r="E53" s="52">
        <v>1162.25</v>
      </c>
      <c r="F53" s="52">
        <v>1096.69</v>
      </c>
      <c r="G53" s="52">
        <v>1383.77</v>
      </c>
      <c r="H53" s="52">
        <v>1312.13</v>
      </c>
      <c r="I53" s="52">
        <v>1463.55</v>
      </c>
      <c r="J53" s="52">
        <f>J21*0.3066</f>
        <v>1385.4947399999999</v>
      </c>
      <c r="K53" s="52">
        <v>1442.91</v>
      </c>
      <c r="L53" s="52">
        <v>1413.4</v>
      </c>
    </row>
    <row r="54" spans="1:12" ht="15">
      <c r="A54" s="45" t="s">
        <v>32</v>
      </c>
      <c r="B54" s="7" t="s">
        <v>31</v>
      </c>
      <c r="C54" s="105" t="s">
        <v>8</v>
      </c>
      <c r="D54" s="70"/>
      <c r="E54" s="71">
        <v>587.57</v>
      </c>
      <c r="F54" s="71">
        <v>554.41</v>
      </c>
      <c r="G54" s="71"/>
      <c r="H54" s="71"/>
      <c r="I54" s="71"/>
      <c r="J54" s="128"/>
      <c r="K54" s="128"/>
      <c r="L54" s="72"/>
    </row>
    <row r="55" spans="1:12" ht="31.5" thickBot="1">
      <c r="A55" s="29" t="s">
        <v>34</v>
      </c>
      <c r="B55" s="46" t="s">
        <v>64</v>
      </c>
      <c r="C55" s="110" t="s">
        <v>8</v>
      </c>
      <c r="D55" s="73"/>
      <c r="E55" s="74"/>
      <c r="F55" s="74"/>
      <c r="G55" s="74">
        <v>0</v>
      </c>
      <c r="H55" s="74">
        <v>0</v>
      </c>
      <c r="I55" s="74"/>
      <c r="J55" s="129"/>
      <c r="K55" s="129"/>
      <c r="L55" s="75"/>
    </row>
    <row r="56" spans="1:12" ht="15.75" thickBot="1">
      <c r="A56" s="30"/>
      <c r="B56" s="13" t="s">
        <v>35</v>
      </c>
      <c r="C56" s="14" t="s">
        <v>8</v>
      </c>
      <c r="D56" s="111">
        <f aca="true" t="shared" si="2" ref="D56:L56">D44+D45+D46+D47+D48+D49+D53+D54+D55</f>
        <v>0</v>
      </c>
      <c r="E56" s="77">
        <f t="shared" si="2"/>
        <v>2625.5</v>
      </c>
      <c r="F56" s="77">
        <f t="shared" si="2"/>
        <v>2477.4</v>
      </c>
      <c r="G56" s="77">
        <f t="shared" si="2"/>
        <v>1899.54</v>
      </c>
      <c r="H56" s="76">
        <f t="shared" si="2"/>
        <v>1801.2</v>
      </c>
      <c r="I56" s="77">
        <f t="shared" si="2"/>
        <v>2289.21</v>
      </c>
      <c r="J56" s="77">
        <f>J44+J45+J46+J47+J48+J49+J53+J54+J55</f>
        <v>2169.7647399999996</v>
      </c>
      <c r="K56" s="77">
        <f t="shared" si="2"/>
        <v>1841.3400000000001</v>
      </c>
      <c r="L56" s="77">
        <f t="shared" si="2"/>
        <v>1803.69</v>
      </c>
    </row>
    <row r="57" spans="1:12" ht="13.5" customHeight="1" thickBo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28.5" customHeight="1">
      <c r="A58" s="10" t="s">
        <v>4</v>
      </c>
      <c r="B58" s="11" t="s">
        <v>5</v>
      </c>
      <c r="C58" s="11" t="s">
        <v>6</v>
      </c>
      <c r="D58" s="17"/>
      <c r="E58" s="6">
        <v>2016</v>
      </c>
      <c r="F58" s="6" t="s">
        <v>95</v>
      </c>
      <c r="G58" s="6">
        <v>2017</v>
      </c>
      <c r="H58" s="6" t="s">
        <v>87</v>
      </c>
      <c r="I58" s="6">
        <v>2018</v>
      </c>
      <c r="J58" s="6" t="s">
        <v>90</v>
      </c>
      <c r="K58" s="21">
        <v>2019</v>
      </c>
      <c r="L58" s="6" t="s">
        <v>92</v>
      </c>
    </row>
    <row r="59" spans="1:12" ht="15.75" thickBot="1">
      <c r="A59" s="49" t="s">
        <v>43</v>
      </c>
      <c r="B59" s="8" t="s">
        <v>75</v>
      </c>
      <c r="C59" s="23" t="s">
        <v>8</v>
      </c>
      <c r="D59" s="79"/>
      <c r="E59" s="78">
        <v>0</v>
      </c>
      <c r="F59" s="78">
        <v>0</v>
      </c>
      <c r="G59" s="78">
        <v>1367.5</v>
      </c>
      <c r="H59" s="78">
        <v>1367.5</v>
      </c>
      <c r="I59" s="78"/>
      <c r="J59" s="78"/>
      <c r="K59" s="130"/>
      <c r="L59" s="80"/>
    </row>
    <row r="60" spans="1:12" ht="15">
      <c r="A60" s="92"/>
      <c r="B60" s="96"/>
      <c r="C60" s="94"/>
      <c r="D60" s="99"/>
      <c r="E60" s="95"/>
      <c r="F60" s="95"/>
      <c r="G60" s="95"/>
      <c r="H60" s="95"/>
      <c r="I60" s="100"/>
      <c r="J60" s="100"/>
      <c r="K60" s="100"/>
      <c r="L60" s="100"/>
    </row>
    <row r="61" spans="1:16" ht="15.75" thickBot="1">
      <c r="A61" s="112" t="s">
        <v>44</v>
      </c>
      <c r="B61" s="113" t="s">
        <v>81</v>
      </c>
      <c r="C61" s="114" t="s">
        <v>8</v>
      </c>
      <c r="D61" s="116">
        <v>0</v>
      </c>
      <c r="E61" s="115">
        <v>5540.14164</v>
      </c>
      <c r="F61" s="115">
        <v>5540.14</v>
      </c>
      <c r="G61" s="115">
        <v>5635.4</v>
      </c>
      <c r="H61" s="115">
        <v>5635.4</v>
      </c>
      <c r="I61" s="118">
        <v>6176.08</v>
      </c>
      <c r="J61" s="118">
        <v>5846.69</v>
      </c>
      <c r="K61" s="118">
        <f>I61*L16</f>
        <v>6312.818411199999</v>
      </c>
      <c r="L61" s="118">
        <f>I61*$L$16</f>
        <v>6312.818411199999</v>
      </c>
      <c r="P61" s="78"/>
    </row>
    <row r="62" spans="1:12" ht="12" customHeight="1" thickBot="1">
      <c r="A62" s="92"/>
      <c r="B62" s="96"/>
      <c r="C62" s="94"/>
      <c r="D62" s="99"/>
      <c r="E62" s="100"/>
      <c r="F62" s="100"/>
      <c r="G62" s="100"/>
      <c r="H62" s="100"/>
      <c r="I62" s="100"/>
      <c r="J62" s="100"/>
      <c r="K62" s="100"/>
      <c r="L62" s="100"/>
    </row>
    <row r="63" spans="1:12" ht="62.25">
      <c r="A63" s="10" t="s">
        <v>4</v>
      </c>
      <c r="B63" s="11" t="s">
        <v>5</v>
      </c>
      <c r="C63" s="11" t="s">
        <v>6</v>
      </c>
      <c r="D63" s="17"/>
      <c r="E63" s="6">
        <v>2016</v>
      </c>
      <c r="F63" s="6" t="s">
        <v>96</v>
      </c>
      <c r="G63" s="6">
        <v>2017</v>
      </c>
      <c r="H63" s="6" t="s">
        <v>87</v>
      </c>
      <c r="I63" s="6">
        <v>2018</v>
      </c>
      <c r="J63" s="6" t="s">
        <v>89</v>
      </c>
      <c r="K63" s="21">
        <v>2019</v>
      </c>
      <c r="L63" s="6" t="s">
        <v>91</v>
      </c>
    </row>
    <row r="64" spans="1:12" ht="15.75" thickBot="1">
      <c r="A64" s="49" t="s">
        <v>85</v>
      </c>
      <c r="B64" s="50" t="s">
        <v>37</v>
      </c>
      <c r="C64" s="23" t="s">
        <v>8</v>
      </c>
      <c r="D64" s="78">
        <f>D40+D56+D61</f>
        <v>0</v>
      </c>
      <c r="E64" s="78">
        <f aca="true" t="shared" si="3" ref="E64:K64">E40+E56+E59+E61</f>
        <v>22427.99764</v>
      </c>
      <c r="F64" s="78">
        <f t="shared" si="3"/>
        <v>21475.39</v>
      </c>
      <c r="G64" s="78">
        <f t="shared" si="3"/>
        <v>19958.39</v>
      </c>
      <c r="H64" s="78">
        <f t="shared" si="3"/>
        <v>19287.7</v>
      </c>
      <c r="I64" s="78">
        <f t="shared" si="3"/>
        <v>19829.71</v>
      </c>
      <c r="J64" s="78">
        <f t="shared" si="3"/>
        <v>18774.774739999997</v>
      </c>
      <c r="K64" s="78">
        <f t="shared" si="3"/>
        <v>19772.276669999996</v>
      </c>
      <c r="L64" s="78">
        <f>L40+L56+L61</f>
        <v>19438.1254112</v>
      </c>
    </row>
    <row r="65" spans="1:12" ht="15">
      <c r="A65" s="92"/>
      <c r="B65" s="93"/>
      <c r="C65" s="94"/>
      <c r="D65" s="95"/>
      <c r="E65" s="95"/>
      <c r="F65" s="95"/>
      <c r="G65" s="131"/>
      <c r="H65" s="95"/>
      <c r="I65" s="101"/>
      <c r="J65" s="101"/>
      <c r="K65" s="101"/>
      <c r="L65" s="101"/>
    </row>
    <row r="66" spans="1:12" ht="15">
      <c r="A66" s="92"/>
      <c r="B66" s="93" t="s">
        <v>82</v>
      </c>
      <c r="C66" s="94"/>
      <c r="D66" s="95" t="s">
        <v>83</v>
      </c>
      <c r="E66" s="95"/>
      <c r="F66" s="95" t="s">
        <v>76</v>
      </c>
      <c r="G66" s="95"/>
      <c r="H66" s="95"/>
      <c r="I66" s="101"/>
      <c r="J66" s="101"/>
      <c r="K66" s="101"/>
      <c r="L66" s="101"/>
    </row>
    <row r="67" spans="1:12" ht="15">
      <c r="A67" s="92"/>
      <c r="B67" s="97"/>
      <c r="C67" s="97"/>
      <c r="D67" s="97"/>
      <c r="E67" s="98"/>
      <c r="F67" s="98"/>
      <c r="G67" s="98"/>
      <c r="H67" s="98"/>
      <c r="I67" s="9"/>
      <c r="J67" s="9"/>
      <c r="K67" s="9"/>
      <c r="L67" s="88"/>
    </row>
    <row r="68" spans="2:12" ht="15">
      <c r="B68" s="97" t="s">
        <v>74</v>
      </c>
      <c r="C68" s="97"/>
      <c r="D68" s="117" t="s">
        <v>84</v>
      </c>
      <c r="E68" s="98"/>
      <c r="F68" s="98"/>
      <c r="G68" s="98"/>
      <c r="H68" s="98"/>
      <c r="I68" s="9"/>
      <c r="J68" s="9"/>
      <c r="K68" s="9"/>
      <c r="L68" s="88"/>
    </row>
    <row r="69" spans="5:12" ht="33" customHeight="1">
      <c r="E69" s="9"/>
      <c r="F69" s="9"/>
      <c r="G69" s="9"/>
      <c r="H69" s="9"/>
      <c r="I69" s="9"/>
      <c r="J69" s="9"/>
      <c r="K69" s="9"/>
      <c r="L69" s="9"/>
    </row>
    <row r="70" spans="5:12" ht="31.5" customHeight="1">
      <c r="E70" s="9"/>
      <c r="F70" s="9"/>
      <c r="G70" s="9"/>
      <c r="H70" s="9"/>
      <c r="I70" s="9"/>
      <c r="J70" s="9"/>
      <c r="K70" s="9"/>
      <c r="L70" s="9"/>
    </row>
    <row r="71" spans="5:12" ht="15">
      <c r="E71" s="9"/>
      <c r="F71" s="9"/>
      <c r="G71" s="9"/>
      <c r="H71" s="9"/>
      <c r="I71" s="9"/>
      <c r="J71" s="9"/>
      <c r="K71" s="9"/>
      <c r="L71" s="9"/>
    </row>
    <row r="72" spans="5:12" ht="15">
      <c r="E72" s="9"/>
      <c r="F72" s="9"/>
      <c r="G72" s="9"/>
      <c r="H72" s="9"/>
      <c r="I72" s="9"/>
      <c r="J72" s="9"/>
      <c r="K72" s="9"/>
      <c r="L72" s="9"/>
    </row>
    <row r="73" spans="5:12" ht="15">
      <c r="E73" s="9"/>
      <c r="F73" s="9"/>
      <c r="G73" s="9"/>
      <c r="H73" s="9"/>
      <c r="I73" s="9"/>
      <c r="J73" s="9"/>
      <c r="K73" s="9"/>
      <c r="L73" s="9"/>
    </row>
  </sheetData>
  <sheetProtection/>
  <mergeCells count="9">
    <mergeCell ref="A18:L18"/>
    <mergeCell ref="A42:L42"/>
    <mergeCell ref="B5:L5"/>
    <mergeCell ref="E1:L1"/>
    <mergeCell ref="E2:L2"/>
    <mergeCell ref="E3:L3"/>
    <mergeCell ref="E4:L4"/>
    <mergeCell ref="A12:L12"/>
    <mergeCell ref="A8:L8"/>
  </mergeCells>
  <dataValidations count="1">
    <dataValidation type="decimal" allowBlank="1" showInputMessage="1" showErrorMessage="1" error="Ввведеное значение неверно" sqref="D59:D62 E50:K51 D21:F22 E35:H39 D55:L55 L50 D31:D39 E31:H33 G47:L48 D44:F48 G44:L45 D50:D54 E54:L54 I14:L14 K15">
      <formula1>-1000000000000000</formula1>
      <formula2>1000000000000000</formula2>
    </dataValidation>
  </dataValidations>
  <printOptions/>
  <pageMargins left="0.5905511811023623" right="0.1968503937007874" top="0.35433070866141736" bottom="0.2755905511811024" header="0.31496062992125984" footer="0.2755905511811024"/>
  <pageSetup fitToHeight="2" horizontalDpi="600" verticalDpi="600" orientation="landscape" paperSize="9" scale="69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Бондарь</dc:creator>
  <cp:keywords/>
  <dc:description/>
  <cp:lastModifiedBy>Оператор</cp:lastModifiedBy>
  <cp:lastPrinted>2017-05-01T07:14:17Z</cp:lastPrinted>
  <dcterms:created xsi:type="dcterms:W3CDTF">2011-03-31T08:12:01Z</dcterms:created>
  <dcterms:modified xsi:type="dcterms:W3CDTF">2017-08-21T02:47:29Z</dcterms:modified>
  <cp:category/>
  <cp:version/>
  <cp:contentType/>
  <cp:contentStatus/>
</cp:coreProperties>
</file>